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vel\Desktop\diploma\MĚŘENÍ\PŘÍLOHA\"/>
    </mc:Choice>
  </mc:AlternateContent>
  <bookViews>
    <workbookView xWindow="0" yWindow="0" windowWidth="20490" windowHeight="7755" activeTab="3"/>
  </bookViews>
  <sheets>
    <sheet name="importovana data" sheetId="1" r:id="rId1"/>
    <sheet name="zpracování" sheetId="2" r:id="rId2"/>
    <sheet name="vyhodnocení" sheetId="3" r:id="rId3"/>
    <sheet name="thixotropy" sheetId="4" r:id="rId4"/>
  </sheets>
  <definedNames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0</definedName>
    <definedName name="solver_nwt" localSheetId="1" hidden="1">1</definedName>
    <definedName name="solver_opt" localSheetId="1" hidden="1">zpracování!$Z$42</definedName>
    <definedName name="solver_pre" localSheetId="1" hidden="1">0.000001</definedName>
    <definedName name="solver_rbv" localSheetId="1" hidden="1">1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2</definedName>
    <definedName name="solver_val" localSheetId="1" hidden="1">0</definedName>
    <definedName name="solver_ver" localSheetId="1" hidden="1">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" i="1" l="1"/>
  <c r="W22" i="2" l="1"/>
  <c r="G16" i="3"/>
  <c r="G15" i="3"/>
  <c r="G14" i="3"/>
  <c r="G13" i="3"/>
  <c r="G12" i="3"/>
  <c r="G11" i="3"/>
  <c r="E16" i="3" l="1"/>
  <c r="E15" i="3"/>
  <c r="N77" i="2"/>
  <c r="N80" i="2" s="1"/>
  <c r="E14" i="3" s="1"/>
  <c r="L77" i="2"/>
  <c r="L80" i="2" s="1"/>
  <c r="N57" i="2"/>
  <c r="N60" i="2" s="1"/>
  <c r="E13" i="3" s="1"/>
  <c r="L57" i="2"/>
  <c r="L60" i="2" s="1"/>
  <c r="N37" i="2"/>
  <c r="N40" i="2" s="1"/>
  <c r="L37" i="2"/>
  <c r="L40" i="2" s="1"/>
  <c r="D13" i="3" l="1"/>
  <c r="D14" i="3"/>
  <c r="D15" i="3"/>
  <c r="D16" i="3"/>
  <c r="D12" i="3"/>
  <c r="E12" i="3"/>
  <c r="N17" i="2"/>
  <c r="N20" i="2" s="1"/>
  <c r="E11" i="3" s="1"/>
  <c r="W3" i="2" l="1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2" i="2"/>
  <c r="H4" i="3" l="1"/>
  <c r="F16" i="3"/>
  <c r="F15" i="3"/>
  <c r="F14" i="3"/>
  <c r="F13" i="3"/>
  <c r="F12" i="3"/>
  <c r="F11" i="3"/>
  <c r="L17" i="2" l="1"/>
  <c r="L20" i="2" s="1"/>
  <c r="D11" i="3" s="1"/>
  <c r="C3" i="2"/>
  <c r="E3" i="2" s="1"/>
  <c r="C4" i="2"/>
  <c r="E4" i="2" s="1"/>
  <c r="C5" i="2"/>
  <c r="E5" i="2" s="1"/>
  <c r="C6" i="2"/>
  <c r="E6" i="2" s="1"/>
  <c r="C7" i="2"/>
  <c r="E7" i="2" s="1"/>
  <c r="C8" i="2"/>
  <c r="E8" i="2" s="1"/>
  <c r="C9" i="2"/>
  <c r="E9" i="2" s="1"/>
  <c r="C10" i="2"/>
  <c r="E10" i="2" s="1"/>
  <c r="C11" i="2"/>
  <c r="E11" i="2" s="1"/>
  <c r="C12" i="2"/>
  <c r="E12" i="2" s="1"/>
  <c r="C13" i="2"/>
  <c r="E13" i="2" s="1"/>
  <c r="C14" i="2"/>
  <c r="E14" i="2" s="1"/>
  <c r="C15" i="2"/>
  <c r="E15" i="2" s="1"/>
  <c r="C16" i="2"/>
  <c r="E16" i="2" s="1"/>
  <c r="C17" i="2"/>
  <c r="E17" i="2" s="1"/>
  <c r="C18" i="2"/>
  <c r="E18" i="2" s="1"/>
  <c r="C19" i="2"/>
  <c r="E19" i="2" s="1"/>
  <c r="C20" i="2"/>
  <c r="E20" i="2" s="1"/>
  <c r="C21" i="2"/>
  <c r="E21" i="2" s="1"/>
  <c r="C22" i="2"/>
  <c r="E22" i="2" s="1"/>
  <c r="C23" i="2"/>
  <c r="E23" i="2" s="1"/>
  <c r="C24" i="2"/>
  <c r="E24" i="2" s="1"/>
  <c r="C25" i="2"/>
  <c r="E25" i="2" s="1"/>
  <c r="C26" i="2"/>
  <c r="E26" i="2" s="1"/>
  <c r="C27" i="2"/>
  <c r="E27" i="2" s="1"/>
  <c r="C28" i="2"/>
  <c r="E28" i="2" s="1"/>
  <c r="C29" i="2"/>
  <c r="E29" i="2" s="1"/>
  <c r="C30" i="2"/>
  <c r="E30" i="2" s="1"/>
  <c r="C31" i="2"/>
  <c r="E31" i="2" s="1"/>
  <c r="C32" i="2"/>
  <c r="E32" i="2" s="1"/>
  <c r="C33" i="2"/>
  <c r="E33" i="2" s="1"/>
  <c r="C34" i="2"/>
  <c r="E34" i="2" s="1"/>
  <c r="C35" i="2"/>
  <c r="E35" i="2" s="1"/>
  <c r="C36" i="2"/>
  <c r="E36" i="2" s="1"/>
  <c r="C37" i="2"/>
  <c r="E37" i="2" s="1"/>
  <c r="C38" i="2"/>
  <c r="E38" i="2" s="1"/>
  <c r="C39" i="2"/>
  <c r="E39" i="2" s="1"/>
  <c r="C40" i="2"/>
  <c r="E40" i="2" s="1"/>
  <c r="C41" i="2"/>
  <c r="E41" i="2" s="1"/>
  <c r="C42" i="2"/>
  <c r="E42" i="2" s="1"/>
  <c r="C43" i="2"/>
  <c r="E43" i="2" s="1"/>
  <c r="C44" i="2"/>
  <c r="E44" i="2" s="1"/>
  <c r="C45" i="2"/>
  <c r="E45" i="2" s="1"/>
  <c r="C46" i="2"/>
  <c r="E46" i="2" s="1"/>
  <c r="C47" i="2"/>
  <c r="E47" i="2" s="1"/>
  <c r="C48" i="2"/>
  <c r="E48" i="2" s="1"/>
  <c r="C49" i="2"/>
  <c r="E49" i="2" s="1"/>
  <c r="C50" i="2"/>
  <c r="E50" i="2" s="1"/>
  <c r="C51" i="2"/>
  <c r="E51" i="2" s="1"/>
  <c r="C52" i="2"/>
  <c r="E52" i="2" s="1"/>
  <c r="C53" i="2"/>
  <c r="E53" i="2" s="1"/>
  <c r="C54" i="2"/>
  <c r="E54" i="2" s="1"/>
  <c r="C55" i="2"/>
  <c r="E55" i="2" s="1"/>
  <c r="C56" i="2"/>
  <c r="E56" i="2" s="1"/>
  <c r="C57" i="2"/>
  <c r="E57" i="2" s="1"/>
  <c r="C58" i="2"/>
  <c r="E58" i="2" s="1"/>
  <c r="C59" i="2"/>
  <c r="E59" i="2" s="1"/>
  <c r="C60" i="2"/>
  <c r="E60" i="2" s="1"/>
  <c r="C61" i="2"/>
  <c r="E61" i="2" s="1"/>
  <c r="C62" i="2"/>
  <c r="E62" i="2" s="1"/>
  <c r="C63" i="2"/>
  <c r="E63" i="2" s="1"/>
  <c r="C64" i="2"/>
  <c r="E64" i="2" s="1"/>
  <c r="C65" i="2"/>
  <c r="E65" i="2" s="1"/>
  <c r="C66" i="2"/>
  <c r="E66" i="2" s="1"/>
  <c r="C67" i="2"/>
  <c r="E67" i="2" s="1"/>
  <c r="C68" i="2"/>
  <c r="E68" i="2" s="1"/>
  <c r="C69" i="2"/>
  <c r="E69" i="2" s="1"/>
  <c r="C70" i="2"/>
  <c r="E70" i="2" s="1"/>
  <c r="C71" i="2"/>
  <c r="E71" i="2" s="1"/>
  <c r="C72" i="2"/>
  <c r="E72" i="2" s="1"/>
  <c r="C73" i="2"/>
  <c r="E73" i="2" s="1"/>
  <c r="C74" i="2"/>
  <c r="E74" i="2" s="1"/>
  <c r="C75" i="2"/>
  <c r="E75" i="2" s="1"/>
  <c r="C76" i="2"/>
  <c r="E76" i="2" s="1"/>
  <c r="C77" i="2"/>
  <c r="E77" i="2" s="1"/>
  <c r="C78" i="2"/>
  <c r="E78" i="2" s="1"/>
  <c r="C79" i="2"/>
  <c r="E79" i="2" s="1"/>
  <c r="C80" i="2"/>
  <c r="E80" i="2" s="1"/>
  <c r="C81" i="2"/>
  <c r="E81" i="2" s="1"/>
  <c r="C2" i="2"/>
  <c r="E2" i="2" s="1"/>
  <c r="B3" i="2"/>
  <c r="V3" i="2" s="1"/>
  <c r="B4" i="2"/>
  <c r="B5" i="2"/>
  <c r="V5" i="2" s="1"/>
  <c r="B6" i="2"/>
  <c r="B7" i="2"/>
  <c r="V7" i="2" s="1"/>
  <c r="B8" i="2"/>
  <c r="B9" i="2"/>
  <c r="V9" i="2" s="1"/>
  <c r="B10" i="2"/>
  <c r="B11" i="2"/>
  <c r="V11" i="2" s="1"/>
  <c r="B12" i="2"/>
  <c r="B13" i="2"/>
  <c r="V13" i="2" s="1"/>
  <c r="X13" i="2" s="1"/>
  <c r="B14" i="2"/>
  <c r="B15" i="2"/>
  <c r="V15" i="2" s="1"/>
  <c r="X15" i="2" s="1"/>
  <c r="B16" i="2"/>
  <c r="B17" i="2"/>
  <c r="V17" i="2" s="1"/>
  <c r="X17" i="2" s="1"/>
  <c r="B18" i="2"/>
  <c r="B19" i="2"/>
  <c r="V19" i="2" s="1"/>
  <c r="X19" i="2" s="1"/>
  <c r="B20" i="2"/>
  <c r="B21" i="2"/>
  <c r="V21" i="2" s="1"/>
  <c r="X21" i="2" s="1"/>
  <c r="B22" i="2"/>
  <c r="B23" i="2"/>
  <c r="V23" i="2" s="1"/>
  <c r="X23" i="2" s="1"/>
  <c r="B24" i="2"/>
  <c r="B25" i="2"/>
  <c r="V25" i="2" s="1"/>
  <c r="X25" i="2" s="1"/>
  <c r="B26" i="2"/>
  <c r="B27" i="2"/>
  <c r="V27" i="2" s="1"/>
  <c r="X27" i="2" s="1"/>
  <c r="B28" i="2"/>
  <c r="B29" i="2"/>
  <c r="V29" i="2" s="1"/>
  <c r="X29" i="2" s="1"/>
  <c r="B30" i="2"/>
  <c r="B31" i="2"/>
  <c r="V31" i="2" s="1"/>
  <c r="X31" i="2" s="1"/>
  <c r="B32" i="2"/>
  <c r="B33" i="2"/>
  <c r="V33" i="2" s="1"/>
  <c r="X33" i="2" s="1"/>
  <c r="B34" i="2"/>
  <c r="B35" i="2"/>
  <c r="V35" i="2" s="1"/>
  <c r="X35" i="2" s="1"/>
  <c r="B36" i="2"/>
  <c r="B37" i="2"/>
  <c r="V37" i="2" s="1"/>
  <c r="X37" i="2" s="1"/>
  <c r="B38" i="2"/>
  <c r="B39" i="2"/>
  <c r="V39" i="2" s="1"/>
  <c r="X39" i="2" s="1"/>
  <c r="B40" i="2"/>
  <c r="B41" i="2"/>
  <c r="V41" i="2" s="1"/>
  <c r="X41" i="2" s="1"/>
  <c r="B42" i="2"/>
  <c r="B43" i="2"/>
  <c r="V43" i="2" s="1"/>
  <c r="X43" i="2" s="1"/>
  <c r="B44" i="2"/>
  <c r="B45" i="2"/>
  <c r="V45" i="2" s="1"/>
  <c r="X45" i="2" s="1"/>
  <c r="B46" i="2"/>
  <c r="B47" i="2"/>
  <c r="V47" i="2" s="1"/>
  <c r="X47" i="2" s="1"/>
  <c r="B48" i="2"/>
  <c r="B49" i="2"/>
  <c r="V49" i="2" s="1"/>
  <c r="X49" i="2" s="1"/>
  <c r="B50" i="2"/>
  <c r="B51" i="2"/>
  <c r="V51" i="2" s="1"/>
  <c r="X51" i="2" s="1"/>
  <c r="B52" i="2"/>
  <c r="B53" i="2"/>
  <c r="V53" i="2" s="1"/>
  <c r="X53" i="2" s="1"/>
  <c r="B54" i="2"/>
  <c r="B55" i="2"/>
  <c r="V55" i="2" s="1"/>
  <c r="X55" i="2" s="1"/>
  <c r="B56" i="2"/>
  <c r="B57" i="2"/>
  <c r="V57" i="2" s="1"/>
  <c r="X57" i="2" s="1"/>
  <c r="B58" i="2"/>
  <c r="B59" i="2"/>
  <c r="V59" i="2" s="1"/>
  <c r="X59" i="2" s="1"/>
  <c r="B60" i="2"/>
  <c r="B61" i="2"/>
  <c r="V61" i="2" s="1"/>
  <c r="X61" i="2" s="1"/>
  <c r="B62" i="2"/>
  <c r="B63" i="2"/>
  <c r="V63" i="2" s="1"/>
  <c r="X63" i="2" s="1"/>
  <c r="B64" i="2"/>
  <c r="B65" i="2"/>
  <c r="V65" i="2" s="1"/>
  <c r="X65" i="2" s="1"/>
  <c r="B66" i="2"/>
  <c r="B67" i="2"/>
  <c r="V67" i="2" s="1"/>
  <c r="X67" i="2" s="1"/>
  <c r="B68" i="2"/>
  <c r="B69" i="2"/>
  <c r="V69" i="2" s="1"/>
  <c r="X69" i="2" s="1"/>
  <c r="B70" i="2"/>
  <c r="B71" i="2"/>
  <c r="V71" i="2" s="1"/>
  <c r="X71" i="2" s="1"/>
  <c r="B72" i="2"/>
  <c r="B73" i="2"/>
  <c r="V73" i="2" s="1"/>
  <c r="X73" i="2" s="1"/>
  <c r="B74" i="2"/>
  <c r="B75" i="2"/>
  <c r="V75" i="2" s="1"/>
  <c r="X75" i="2" s="1"/>
  <c r="B76" i="2"/>
  <c r="B77" i="2"/>
  <c r="V77" i="2" s="1"/>
  <c r="X77" i="2" s="1"/>
  <c r="B78" i="2"/>
  <c r="B79" i="2"/>
  <c r="V79" i="2" s="1"/>
  <c r="X79" i="2" s="1"/>
  <c r="B80" i="2"/>
  <c r="B81" i="2"/>
  <c r="V81" i="2" s="1"/>
  <c r="X81" i="2" s="1"/>
  <c r="B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2" i="2"/>
  <c r="X11" i="2" l="1"/>
  <c r="X7" i="2"/>
  <c r="X3" i="2"/>
  <c r="X9" i="2"/>
  <c r="X5" i="2"/>
  <c r="D25" i="2"/>
  <c r="D47" i="2"/>
  <c r="D41" i="2"/>
  <c r="D63" i="2"/>
  <c r="D79" i="2"/>
  <c r="D57" i="2"/>
  <c r="D15" i="2"/>
  <c r="D73" i="2"/>
  <c r="D31" i="2"/>
  <c r="D9" i="2"/>
  <c r="D78" i="2"/>
  <c r="V78" i="2"/>
  <c r="X78" i="2" s="1"/>
  <c r="D66" i="2"/>
  <c r="V66" i="2"/>
  <c r="X66" i="2" s="1"/>
  <c r="D58" i="2"/>
  <c r="V58" i="2"/>
  <c r="X58" i="2" s="1"/>
  <c r="D50" i="2"/>
  <c r="V50" i="2"/>
  <c r="X50" i="2" s="1"/>
  <c r="D38" i="2"/>
  <c r="V38" i="2"/>
  <c r="X38" i="2" s="1"/>
  <c r="D30" i="2"/>
  <c r="V30" i="2"/>
  <c r="X30" i="2" s="1"/>
  <c r="D26" i="2"/>
  <c r="V26" i="2"/>
  <c r="X26" i="2" s="1"/>
  <c r="D18" i="2"/>
  <c r="V18" i="2"/>
  <c r="X18" i="2" s="1"/>
  <c r="D10" i="2"/>
  <c r="V10" i="2"/>
  <c r="X10" i="2" s="1"/>
  <c r="D77" i="2"/>
  <c r="D67" i="2"/>
  <c r="D61" i="2"/>
  <c r="D51" i="2"/>
  <c r="D45" i="2"/>
  <c r="D35" i="2"/>
  <c r="D29" i="2"/>
  <c r="D19" i="2"/>
  <c r="D13" i="2"/>
  <c r="D3" i="2"/>
  <c r="D46" i="2"/>
  <c r="V46" i="2"/>
  <c r="X46" i="2" s="1"/>
  <c r="D76" i="2"/>
  <c r="V76" i="2"/>
  <c r="X76" i="2" s="1"/>
  <c r="D64" i="2"/>
  <c r="V64" i="2"/>
  <c r="X64" i="2" s="1"/>
  <c r="D48" i="2"/>
  <c r="V48" i="2"/>
  <c r="X48" i="2" s="1"/>
  <c r="D40" i="2"/>
  <c r="V40" i="2"/>
  <c r="X40" i="2" s="1"/>
  <c r="D32" i="2"/>
  <c r="V32" i="2"/>
  <c r="X32" i="2" s="1"/>
  <c r="D24" i="2"/>
  <c r="V24" i="2"/>
  <c r="X24" i="2" s="1"/>
  <c r="D16" i="2"/>
  <c r="V16" i="2"/>
  <c r="X16" i="2" s="1"/>
  <c r="D12" i="2"/>
  <c r="V12" i="2"/>
  <c r="X12" i="2" s="1"/>
  <c r="D8" i="2"/>
  <c r="V8" i="2"/>
  <c r="X8" i="2" s="1"/>
  <c r="D81" i="2"/>
  <c r="D71" i="2"/>
  <c r="D65" i="2"/>
  <c r="D55" i="2"/>
  <c r="D49" i="2"/>
  <c r="D39" i="2"/>
  <c r="D33" i="2"/>
  <c r="D23" i="2"/>
  <c r="D17" i="2"/>
  <c r="D7" i="2"/>
  <c r="D2" i="2"/>
  <c r="V2" i="2"/>
  <c r="X2" i="2" s="1"/>
  <c r="D74" i="2"/>
  <c r="V74" i="2"/>
  <c r="X74" i="2" s="1"/>
  <c r="D70" i="2"/>
  <c r="V70" i="2"/>
  <c r="X70" i="2" s="1"/>
  <c r="D62" i="2"/>
  <c r="V62" i="2"/>
  <c r="X62" i="2" s="1"/>
  <c r="D54" i="2"/>
  <c r="V54" i="2"/>
  <c r="X54" i="2" s="1"/>
  <c r="D42" i="2"/>
  <c r="V42" i="2"/>
  <c r="X42" i="2" s="1"/>
  <c r="D34" i="2"/>
  <c r="V34" i="2"/>
  <c r="X34" i="2" s="1"/>
  <c r="D22" i="2"/>
  <c r="V22" i="2"/>
  <c r="X22" i="2" s="1"/>
  <c r="D14" i="2"/>
  <c r="V14" i="2"/>
  <c r="X14" i="2" s="1"/>
  <c r="D6" i="2"/>
  <c r="V6" i="2"/>
  <c r="X6" i="2" s="1"/>
  <c r="D80" i="2"/>
  <c r="V80" i="2"/>
  <c r="X80" i="2" s="1"/>
  <c r="D72" i="2"/>
  <c r="V72" i="2"/>
  <c r="X72" i="2" s="1"/>
  <c r="D68" i="2"/>
  <c r="V68" i="2"/>
  <c r="X68" i="2" s="1"/>
  <c r="D60" i="2"/>
  <c r="V60" i="2"/>
  <c r="X60" i="2" s="1"/>
  <c r="D56" i="2"/>
  <c r="V56" i="2"/>
  <c r="X56" i="2" s="1"/>
  <c r="D52" i="2"/>
  <c r="V52" i="2"/>
  <c r="X52" i="2" s="1"/>
  <c r="D44" i="2"/>
  <c r="V44" i="2"/>
  <c r="X44" i="2" s="1"/>
  <c r="D36" i="2"/>
  <c r="V36" i="2"/>
  <c r="X36" i="2" s="1"/>
  <c r="D28" i="2"/>
  <c r="V28" i="2"/>
  <c r="X28" i="2" s="1"/>
  <c r="D20" i="2"/>
  <c r="V20" i="2"/>
  <c r="X20" i="2" s="1"/>
  <c r="D4" i="2"/>
  <c r="V4" i="2"/>
  <c r="X4" i="2" s="1"/>
  <c r="D75" i="2"/>
  <c r="D69" i="2"/>
  <c r="D59" i="2"/>
  <c r="D53" i="2"/>
  <c r="D43" i="2"/>
  <c r="D37" i="2"/>
  <c r="D27" i="2"/>
  <c r="D21" i="2"/>
  <c r="D11" i="2"/>
  <c r="D5" i="2"/>
</calcChain>
</file>

<file path=xl/sharedStrings.xml><?xml version="1.0" encoding="utf-8"?>
<sst xmlns="http://schemas.openxmlformats.org/spreadsheetml/2006/main" count="101" uniqueCount="49">
  <si>
    <t>Mode</t>
  </si>
  <si>
    <t>Step</t>
  </si>
  <si>
    <t>t[s]</t>
  </si>
  <si>
    <t>n[rpm]</t>
  </si>
  <si>
    <t>M[%.]</t>
  </si>
  <si>
    <t>Phi[rad]</t>
  </si>
  <si>
    <t>Gamma</t>
  </si>
  <si>
    <t>J[t]</t>
  </si>
  <si>
    <t>D[1/s]</t>
  </si>
  <si>
    <t>Tau[Pa]</t>
  </si>
  <si>
    <t>Eta[Pas]</t>
  </si>
  <si>
    <t>MP#</t>
  </si>
  <si>
    <t>Block</t>
  </si>
  <si>
    <r>
      <t>log (</t>
    </r>
    <r>
      <rPr>
        <b/>
        <i/>
        <sz val="11"/>
        <color theme="1"/>
        <rFont val="Calibri"/>
        <family val="2"/>
      </rPr>
      <t>γ</t>
    </r>
    <r>
      <rPr>
        <b/>
        <i/>
        <sz val="11"/>
        <color theme="1"/>
        <rFont val="Calibri"/>
        <family val="2"/>
        <scheme val="minor"/>
      </rPr>
      <t xml:space="preserve"> )</t>
    </r>
  </si>
  <si>
    <r>
      <t>log(</t>
    </r>
    <r>
      <rPr>
        <b/>
        <i/>
        <sz val="11"/>
        <color theme="1"/>
        <rFont val="Calibri"/>
        <family val="2"/>
      </rPr>
      <t>τ)</t>
    </r>
  </si>
  <si>
    <t>log koeficient konzistence fiktivni</t>
  </si>
  <si>
    <r>
      <t>logK</t>
    </r>
    <r>
      <rPr>
        <b/>
        <i/>
        <vertAlign val="subscript"/>
        <sz val="11"/>
        <color theme="1"/>
        <rFont val="Calibri"/>
        <family val="2"/>
        <scheme val="minor"/>
      </rPr>
      <t>fiktivni</t>
    </r>
  </si>
  <si>
    <t>*Odečíst z grafu - průsečík lineární regrese s osou y</t>
  </si>
  <si>
    <t>Koeficient konzistence fiktivní</t>
  </si>
  <si>
    <r>
      <t>K</t>
    </r>
    <r>
      <rPr>
        <b/>
        <vertAlign val="subscript"/>
        <sz val="11"/>
        <color theme="1"/>
        <rFont val="Calibri"/>
        <family val="2"/>
        <scheme val="minor"/>
      </rPr>
      <t>fiktivní</t>
    </r>
  </si>
  <si>
    <t>*Odlogaritmování</t>
  </si>
  <si>
    <t>index toku</t>
  </si>
  <si>
    <t>*Směrnice přímky</t>
  </si>
  <si>
    <t>Přepočítaný koeficient konzistence</t>
  </si>
  <si>
    <t>K</t>
  </si>
  <si>
    <t>Poměr poloměrů válců</t>
  </si>
  <si>
    <t>κ [-]</t>
  </si>
  <si>
    <t>VÝSLEDKY:</t>
  </si>
  <si>
    <t>Teplota</t>
  </si>
  <si>
    <r>
      <t>T [</t>
    </r>
    <r>
      <rPr>
        <b/>
        <sz val="11"/>
        <color theme="1"/>
        <rFont val="Calibri"/>
        <family val="2"/>
      </rPr>
      <t>°C]</t>
    </r>
  </si>
  <si>
    <t>Metoda dispergace</t>
  </si>
  <si>
    <t>-</t>
  </si>
  <si>
    <t>Doba dispergace</t>
  </si>
  <si>
    <t>t [s]</t>
  </si>
  <si>
    <t>Hmotnost dispergovaného vzorku</t>
  </si>
  <si>
    <t>m [g]</t>
  </si>
  <si>
    <t>Koncentrace dispergovaného vzorku</t>
  </si>
  <si>
    <t>cm [%]</t>
  </si>
  <si>
    <t>step</t>
  </si>
  <si>
    <t>POZNÁMKY:</t>
  </si>
  <si>
    <r>
      <rPr>
        <b/>
        <i/>
        <sz val="11"/>
        <color theme="1"/>
        <rFont val="Symbol"/>
        <family val="1"/>
        <charset val="2"/>
      </rPr>
      <t>g [</t>
    </r>
    <r>
      <rPr>
        <b/>
        <i/>
        <sz val="11"/>
        <color theme="1"/>
        <rFont val="Calibri"/>
        <family val="2"/>
        <charset val="238"/>
        <scheme val="minor"/>
      </rPr>
      <t>s</t>
    </r>
    <r>
      <rPr>
        <b/>
        <i/>
        <vertAlign val="superscript"/>
        <sz val="11"/>
        <color theme="1"/>
        <rFont val="Calibri"/>
        <family val="2"/>
        <charset val="238"/>
        <scheme val="minor"/>
      </rPr>
      <t>-1</t>
    </r>
    <r>
      <rPr>
        <b/>
        <i/>
        <sz val="11"/>
        <color theme="1"/>
        <rFont val="Calibri"/>
        <family val="2"/>
        <scheme val="minor"/>
      </rPr>
      <t>]</t>
    </r>
  </si>
  <si>
    <t>η [Pa.s] spočítaná</t>
  </si>
  <si>
    <t>η [Pa.s] naměřená</t>
  </si>
  <si>
    <t>K1</t>
  </si>
  <si>
    <t>K2</t>
  </si>
  <si>
    <t>m1</t>
  </si>
  <si>
    <t>m2</t>
  </si>
  <si>
    <t>T[°C]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</si>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</sst>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</font>
    <font>
      <b/>
      <i/>
      <vertAlign val="subscript"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  <charset val="238"/>
      <scheme val="minor"/>
    </font>
    <font>
      <b/>
      <i/>
      <sz val="11"/>
      <color theme="1"/>
      <name val="Symbol"/>
      <family val="1"/>
      <charset val="2"/>
    </font>
    <font>
      <b/>
      <i/>
      <vertAlign val="superscript"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0" fillId="2" borderId="10" xfId="0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0" fontId="0" fillId="0" borderId="5" xfId="0" applyFill="1" applyBorder="1" applyAlignment="1"/>
    <xf numFmtId="0" fontId="1" fillId="2" borderId="2" xfId="0" applyFont="1" applyFill="1" applyBorder="1" applyAlignment="1">
      <alignment horizontal="left"/>
    </xf>
    <xf numFmtId="0" fontId="6" fillId="0" borderId="13" xfId="0" applyFont="1" applyBorder="1" applyAlignment="1">
      <alignment horizontal="center"/>
    </xf>
    <xf numFmtId="0" fontId="1" fillId="5" borderId="8" xfId="0" applyFont="1" applyFill="1" applyBorder="1"/>
    <xf numFmtId="0" fontId="0" fillId="5" borderId="14" xfId="0" applyFill="1" applyBorder="1"/>
    <xf numFmtId="0" fontId="0" fillId="5" borderId="9" xfId="0" applyFill="1" applyBorder="1"/>
    <xf numFmtId="0" fontId="0" fillId="5" borderId="6" xfId="0" applyFill="1" applyBorder="1"/>
    <xf numFmtId="0" fontId="0" fillId="5" borderId="15" xfId="0" applyFill="1" applyBorder="1"/>
    <xf numFmtId="0" fontId="0" fillId="5" borderId="7" xfId="0" applyFill="1" applyBorder="1"/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6" xfId="0" applyBorder="1"/>
    <xf numFmtId="0" fontId="0" fillId="0" borderId="16" xfId="0" applyBorder="1" applyAlignment="1">
      <alignment horizontal="left"/>
    </xf>
    <xf numFmtId="0" fontId="1" fillId="2" borderId="9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/>
    <xf numFmtId="0" fontId="0" fillId="0" borderId="5" xfId="0" applyBorder="1"/>
    <xf numFmtId="0" fontId="0" fillId="0" borderId="15" xfId="0" applyBorder="1" applyAlignment="1">
      <alignment horizontal="center"/>
    </xf>
    <xf numFmtId="0" fontId="0" fillId="0" borderId="7" xfId="0" applyBorder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0" fillId="0" borderId="8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 (</a:t>
            </a:r>
            <a:r>
              <a:rPr lang="el-GR" sz="1400" b="1" i="1" u="none" strike="noStrike" baseline="0">
                <a:effectLst/>
              </a:rPr>
              <a:t>γ</a:t>
            </a:r>
            <a:r>
              <a:rPr lang="cs-CZ" sz="1400" b="1" i="1" u="none" strike="noStrike" baseline="0">
                <a:effectLst/>
              </a:rPr>
              <a:t>=0-5,71)</a:t>
            </a:r>
            <a:endParaRPr lang="cs-CZ"/>
          </a:p>
        </c:rich>
      </c:tx>
      <c:layout>
        <c:manualLayout>
          <c:xMode val="edge"/>
          <c:yMode val="edge"/>
          <c:x val="3.5130082423907541E-2"/>
          <c:y val="9.668506739148707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5369666370917854E-2"/>
                  <c:y val="-4.279583863898200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zpracování!$D$2:$D$12</c:f>
              <c:numCache>
                <c:formatCode>General</c:formatCode>
                <c:ptCount val="11"/>
                <c:pt idx="0">
                  <c:v>-0.29242982390206362</c:v>
                </c:pt>
                <c:pt idx="1">
                  <c:v>-0.17392519729917355</c:v>
                </c:pt>
                <c:pt idx="2">
                  <c:v>-8.6186147616283335E-2</c:v>
                </c:pt>
                <c:pt idx="3">
                  <c:v>3.342375548694973E-2</c:v>
                </c:pt>
                <c:pt idx="4">
                  <c:v>0.12710479836480765</c:v>
                </c:pt>
                <c:pt idx="5">
                  <c:v>0.23044892137827391</c:v>
                </c:pt>
                <c:pt idx="6">
                  <c:v>0.3344537511509309</c:v>
                </c:pt>
                <c:pt idx="7">
                  <c:v>0.44404479591807622</c:v>
                </c:pt>
                <c:pt idx="8">
                  <c:v>0.5502283530550941</c:v>
                </c:pt>
                <c:pt idx="9">
                  <c:v>0.6503075231319364</c:v>
                </c:pt>
                <c:pt idx="10">
                  <c:v>0.75663610824584804</c:v>
                </c:pt>
              </c:numCache>
            </c:numRef>
          </c:xVal>
          <c:yVal>
            <c:numRef>
              <c:f>zpracování!$E$2:$E$12</c:f>
              <c:numCache>
                <c:formatCode>General</c:formatCode>
                <c:ptCount val="11"/>
                <c:pt idx="0">
                  <c:v>0.75663610824584804</c:v>
                </c:pt>
                <c:pt idx="1">
                  <c:v>0.80522891420342613</c:v>
                </c:pt>
                <c:pt idx="2">
                  <c:v>0.85913829729453084</c:v>
                </c:pt>
                <c:pt idx="3">
                  <c:v>0.92813970687511971</c:v>
                </c:pt>
                <c:pt idx="4">
                  <c:v>0.99594216299255067</c:v>
                </c:pt>
                <c:pt idx="5">
                  <c:v>1.0717715794167557</c:v>
                </c:pt>
                <c:pt idx="6">
                  <c:v>1.1490342671612495</c:v>
                </c:pt>
                <c:pt idx="7">
                  <c:v>1.2289134059946882</c:v>
                </c:pt>
                <c:pt idx="8">
                  <c:v>1.3085217289593172</c:v>
                </c:pt>
                <c:pt idx="9">
                  <c:v>1.3881545077688819</c:v>
                </c:pt>
                <c:pt idx="10">
                  <c:v>1.4669417257176376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1378408"/>
        <c:axId val="441379584"/>
      </c:scatterChart>
      <c:valAx>
        <c:axId val="4413784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1379584"/>
        <c:crosses val="autoZero"/>
        <c:crossBetween val="midCat"/>
      </c:valAx>
      <c:valAx>
        <c:axId val="441379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13784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5.344739451908976E-2"/>
                  <c:y val="0.1703746775426360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zpracování!$D$31:$D$41</c:f>
              <c:numCache>
                <c:formatCode>General</c:formatCode>
                <c:ptCount val="11"/>
                <c:pt idx="0">
                  <c:v>0.75663610824584804</c:v>
                </c:pt>
                <c:pt idx="1">
                  <c:v>0.6503075231319364</c:v>
                </c:pt>
                <c:pt idx="2">
                  <c:v>0.5502283530550941</c:v>
                </c:pt>
                <c:pt idx="3">
                  <c:v>0.44404479591807622</c:v>
                </c:pt>
                <c:pt idx="4">
                  <c:v>0.3344537511509309</c:v>
                </c:pt>
                <c:pt idx="5">
                  <c:v>0.23044892137827391</c:v>
                </c:pt>
                <c:pt idx="6">
                  <c:v>0.12710479836480765</c:v>
                </c:pt>
                <c:pt idx="7">
                  <c:v>3.342375548694973E-2</c:v>
                </c:pt>
                <c:pt idx="8">
                  <c:v>-8.6186147616283335E-2</c:v>
                </c:pt>
                <c:pt idx="9">
                  <c:v>-0.17392519729917355</c:v>
                </c:pt>
                <c:pt idx="10">
                  <c:v>-0.29242982390206362</c:v>
                </c:pt>
              </c:numCache>
            </c:numRef>
          </c:xVal>
          <c:yVal>
            <c:numRef>
              <c:f>zpracování!$E$31:$E$41</c:f>
              <c:numCache>
                <c:formatCode>General</c:formatCode>
                <c:ptCount val="11"/>
                <c:pt idx="0">
                  <c:v>1.3737209506768497</c:v>
                </c:pt>
                <c:pt idx="1">
                  <c:v>1.2850845033352187</c:v>
                </c:pt>
                <c:pt idx="2">
                  <c:v>1.1931245983544616</c:v>
                </c:pt>
                <c:pt idx="3">
                  <c:v>1.100852826657301</c:v>
                </c:pt>
                <c:pt idx="4">
                  <c:v>1.0148564200445058</c:v>
                </c:pt>
                <c:pt idx="5">
                  <c:v>0.92813970687511971</c:v>
                </c:pt>
                <c:pt idx="6">
                  <c:v>0.84812751056787483</c:v>
                </c:pt>
                <c:pt idx="7">
                  <c:v>0.76797172138161884</c:v>
                </c:pt>
                <c:pt idx="8">
                  <c:v>0.6881527555915663</c:v>
                </c:pt>
                <c:pt idx="9">
                  <c:v>0.6076694366882428</c:v>
                </c:pt>
                <c:pt idx="10">
                  <c:v>0.52840243795361741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1379976"/>
        <c:axId val="441380368"/>
      </c:scatterChart>
      <c:valAx>
        <c:axId val="4413799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1380368"/>
        <c:crosses val="autoZero"/>
        <c:crossBetween val="midCat"/>
      </c:valAx>
      <c:valAx>
        <c:axId val="441380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13799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8.394988139694283E-2"/>
                  <c:y val="0.186840791242558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zpracování!$D$42:$D$52</c:f>
              <c:numCache>
                <c:formatCode>General</c:formatCode>
                <c:ptCount val="11"/>
                <c:pt idx="0">
                  <c:v>-0.29242982390206362</c:v>
                </c:pt>
                <c:pt idx="1">
                  <c:v>-0.17392519729917355</c:v>
                </c:pt>
                <c:pt idx="2">
                  <c:v>-8.6186147616283335E-2</c:v>
                </c:pt>
                <c:pt idx="3">
                  <c:v>3.342375548694973E-2</c:v>
                </c:pt>
                <c:pt idx="4">
                  <c:v>0.12710479836480765</c:v>
                </c:pt>
                <c:pt idx="5">
                  <c:v>0.23044892137827391</c:v>
                </c:pt>
                <c:pt idx="6">
                  <c:v>0.3344537511509309</c:v>
                </c:pt>
                <c:pt idx="7">
                  <c:v>0.44404479591807622</c:v>
                </c:pt>
                <c:pt idx="8">
                  <c:v>0.5502283530550941</c:v>
                </c:pt>
                <c:pt idx="9">
                  <c:v>0.6503075231319364</c:v>
                </c:pt>
                <c:pt idx="10">
                  <c:v>0.75663610824584804</c:v>
                </c:pt>
              </c:numCache>
            </c:numRef>
          </c:xVal>
          <c:yVal>
            <c:numRef>
              <c:f>zpracování!$E$42:$E$52</c:f>
              <c:numCache>
                <c:formatCode>General</c:formatCode>
                <c:ptCount val="11"/>
                <c:pt idx="0">
                  <c:v>0.54567814979202556</c:v>
                </c:pt>
                <c:pt idx="1">
                  <c:v>0.64552051490587403</c:v>
                </c:pt>
                <c:pt idx="2">
                  <c:v>0.73766962735664188</c:v>
                </c:pt>
                <c:pt idx="3">
                  <c:v>0.82170999729837635</c:v>
                </c:pt>
                <c:pt idx="4">
                  <c:v>0.90902085421115597</c:v>
                </c:pt>
                <c:pt idx="5">
                  <c:v>0.99414111112612236</c:v>
                </c:pt>
                <c:pt idx="6">
                  <c:v>1.0767132446900252</c:v>
                </c:pt>
                <c:pt idx="7">
                  <c:v>1.1600481395528754</c:v>
                </c:pt>
                <c:pt idx="8">
                  <c:v>1.2462523122993221</c:v>
                </c:pt>
                <c:pt idx="9">
                  <c:v>1.3311234878466514</c:v>
                </c:pt>
                <c:pt idx="10">
                  <c:v>1.418019405728941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1381152"/>
        <c:axId val="441379192"/>
      </c:scatterChart>
      <c:valAx>
        <c:axId val="441381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1379192"/>
        <c:crosses val="autoZero"/>
        <c:crossBetween val="midCat"/>
      </c:valAx>
      <c:valAx>
        <c:axId val="441379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1381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8.394988139694283E-2"/>
                  <c:y val="0.186840791242558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zpracování!$D$71:$D$81</c:f>
              <c:numCache>
                <c:formatCode>General</c:formatCode>
                <c:ptCount val="11"/>
                <c:pt idx="0">
                  <c:v>0.75663610824584804</c:v>
                </c:pt>
                <c:pt idx="1">
                  <c:v>0.6503075231319364</c:v>
                </c:pt>
                <c:pt idx="2">
                  <c:v>0.5502283530550941</c:v>
                </c:pt>
                <c:pt idx="3">
                  <c:v>0.44404479591807622</c:v>
                </c:pt>
                <c:pt idx="4">
                  <c:v>0.3344537511509309</c:v>
                </c:pt>
                <c:pt idx="5">
                  <c:v>0.23044892137827391</c:v>
                </c:pt>
                <c:pt idx="6">
                  <c:v>0.12710479836480765</c:v>
                </c:pt>
                <c:pt idx="7">
                  <c:v>3.342375548694973E-2</c:v>
                </c:pt>
                <c:pt idx="8">
                  <c:v>-8.6186147616283335E-2</c:v>
                </c:pt>
                <c:pt idx="9">
                  <c:v>-0.17392519729917355</c:v>
                </c:pt>
                <c:pt idx="10">
                  <c:v>-0.29242982390206362</c:v>
                </c:pt>
              </c:numCache>
            </c:numRef>
          </c:xVal>
          <c:yVal>
            <c:numRef>
              <c:f>zpracování!$E$71:$E$81</c:f>
              <c:numCache>
                <c:formatCode>General</c:formatCode>
                <c:ptCount val="11"/>
                <c:pt idx="0">
                  <c:v>1.3717695585131795</c:v>
                </c:pt>
                <c:pt idx="1">
                  <c:v>1.2806238915129116</c:v>
                </c:pt>
                <c:pt idx="2">
                  <c:v>1.1910595818273981</c:v>
                </c:pt>
                <c:pt idx="3">
                  <c:v>1.1041797187206521</c:v>
                </c:pt>
                <c:pt idx="4">
                  <c:v>1.0187004986662433</c:v>
                </c:pt>
                <c:pt idx="5">
                  <c:v>0.92875420217665328</c:v>
                </c:pt>
                <c:pt idx="6">
                  <c:v>0.83979218444532944</c:v>
                </c:pt>
                <c:pt idx="7">
                  <c:v>0.75777549101192554</c:v>
                </c:pt>
                <c:pt idx="8">
                  <c:v>0.66707920546421662</c:v>
                </c:pt>
                <c:pt idx="9">
                  <c:v>0.58308536634768759</c:v>
                </c:pt>
                <c:pt idx="10">
                  <c:v>0.50092223919030054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1378016"/>
        <c:axId val="440142992"/>
      </c:scatterChart>
      <c:valAx>
        <c:axId val="4413780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0142992"/>
        <c:crosses val="autoZero"/>
        <c:crossBetween val="midCat"/>
      </c:valAx>
      <c:valAx>
        <c:axId val="440142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13780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zpracování!$V$2:$V$21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zpracování!$W$2:$W$21</c:f>
              <c:numCache>
                <c:formatCode>General</c:formatCode>
                <c:ptCount val="20"/>
                <c:pt idx="0">
                  <c:v>11.196</c:v>
                </c:pt>
                <c:pt idx="1">
                  <c:v>9.5310000000000006</c:v>
                </c:pt>
                <c:pt idx="2">
                  <c:v>8.8170000000000002</c:v>
                </c:pt>
                <c:pt idx="3">
                  <c:v>7.8470000000000004</c:v>
                </c:pt>
                <c:pt idx="4">
                  <c:v>7.3929999999999998</c:v>
                </c:pt>
                <c:pt idx="5">
                  <c:v>6.9390000000000001</c:v>
                </c:pt>
                <c:pt idx="6">
                  <c:v>6.5250000000000004</c:v>
                </c:pt>
                <c:pt idx="7">
                  <c:v>6.0940000000000003</c:v>
                </c:pt>
                <c:pt idx="8">
                  <c:v>5.7320000000000002</c:v>
                </c:pt>
                <c:pt idx="9">
                  <c:v>5.468</c:v>
                </c:pt>
                <c:pt idx="10">
                  <c:v>5.1319999999999997</c:v>
                </c:pt>
                <c:pt idx="11">
                  <c:v>4.8869999999999996</c:v>
                </c:pt>
                <c:pt idx="12">
                  <c:v>4.6820000000000004</c:v>
                </c:pt>
                <c:pt idx="13">
                  <c:v>4.4569999999999999</c:v>
                </c:pt>
                <c:pt idx="14">
                  <c:v>4.3120000000000003</c:v>
                </c:pt>
                <c:pt idx="15">
                  <c:v>4.1159999999999997</c:v>
                </c:pt>
                <c:pt idx="16">
                  <c:v>3.9630000000000001</c:v>
                </c:pt>
                <c:pt idx="17">
                  <c:v>3.8010000000000002</c:v>
                </c:pt>
                <c:pt idx="18">
                  <c:v>3.65</c:v>
                </c:pt>
                <c:pt idx="19">
                  <c:v>3.52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zpracování!$V$2:$V$21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zpracování!$X$2:$X$21</c:f>
              <c:numCache>
                <c:formatCode>General</c:formatCode>
                <c:ptCount val="20"/>
                <c:pt idx="0">
                  <c:v>10.250141777095795</c:v>
                </c:pt>
                <c:pt idx="1">
                  <c:v>9.4328996361762254</c:v>
                </c:pt>
                <c:pt idx="2">
                  <c:v>8.8701032070565287</c:v>
                </c:pt>
                <c:pt idx="3">
                  <c:v>8.1565679317873752</c:v>
                </c:pt>
                <c:pt idx="4">
                  <c:v>7.6380338721359102</c:v>
                </c:pt>
                <c:pt idx="5">
                  <c:v>7.1041691680986689</c:v>
                </c:pt>
                <c:pt idx="6">
                  <c:v>6.6045589952469665</c:v>
                </c:pt>
                <c:pt idx="7">
                  <c:v>6.1160827217803471</c:v>
                </c:pt>
                <c:pt idx="8">
                  <c:v>5.6772818784568164</c:v>
                </c:pt>
                <c:pt idx="9">
                  <c:v>5.2925668260587369</c:v>
                </c:pt>
                <c:pt idx="10">
                  <c:v>4.9123499304744911</c:v>
                </c:pt>
                <c:pt idx="11">
                  <c:v>4.8686068493454888</c:v>
                </c:pt>
                <c:pt idx="12">
                  <c:v>4.6669173260380798</c:v>
                </c:pt>
                <c:pt idx="13">
                  <c:v>4.4766807720309076</c:v>
                </c:pt>
                <c:pt idx="14">
                  <c:v>4.2954777574898051</c:v>
                </c:pt>
                <c:pt idx="15">
                  <c:v>4.1185576251621452</c:v>
                </c:pt>
                <c:pt idx="16">
                  <c:v>3.9507412120414251</c:v>
                </c:pt>
                <c:pt idx="17">
                  <c:v>3.7912875802769874</c:v>
                </c:pt>
                <c:pt idx="18">
                  <c:v>3.6351714457640472</c:v>
                </c:pt>
                <c:pt idx="19">
                  <c:v>3.4868661392328821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143384"/>
        <c:axId val="440145344"/>
      </c:scatterChart>
      <c:valAx>
        <c:axId val="440143384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0145344"/>
        <c:crosses val="autoZero"/>
        <c:crossBetween val="midCat"/>
      </c:valAx>
      <c:valAx>
        <c:axId val="440145344"/>
        <c:scaling>
          <c:logBase val="10"/>
          <c:orientation val="minMax"/>
          <c:max val="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0143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zpracování!$V$22:$V$41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zpracování!$W$22:$W$41</c:f>
              <c:numCache>
                <c:formatCode>General</c:formatCode>
                <c:ptCount val="20"/>
                <c:pt idx="0">
                  <c:v>3.4849999999999999</c:v>
                </c:pt>
                <c:pt idx="1">
                  <c:v>3.53</c:v>
                </c:pt>
                <c:pt idx="2">
                  <c:v>3.5750000000000002</c:v>
                </c:pt>
                <c:pt idx="3">
                  <c:v>3.6309999999999998</c:v>
                </c:pt>
                <c:pt idx="4">
                  <c:v>3.6850000000000001</c:v>
                </c:pt>
                <c:pt idx="5">
                  <c:v>3.7610000000000001</c:v>
                </c:pt>
                <c:pt idx="6">
                  <c:v>3.8210000000000002</c:v>
                </c:pt>
                <c:pt idx="7">
                  <c:v>3.9340000000000002</c:v>
                </c:pt>
                <c:pt idx="8">
                  <c:v>4.0380000000000003</c:v>
                </c:pt>
                <c:pt idx="9">
                  <c:v>4.141</c:v>
                </c:pt>
                <c:pt idx="10">
                  <c:v>4.3129999999999997</c:v>
                </c:pt>
                <c:pt idx="11">
                  <c:v>4.3940000000000001</c:v>
                </c:pt>
                <c:pt idx="12">
                  <c:v>4.5369999999999999</c:v>
                </c:pt>
                <c:pt idx="13">
                  <c:v>4.7910000000000004</c:v>
                </c:pt>
                <c:pt idx="14">
                  <c:v>4.9850000000000003</c:v>
                </c:pt>
                <c:pt idx="15">
                  <c:v>5.26</c:v>
                </c:pt>
                <c:pt idx="16">
                  <c:v>5.4269999999999996</c:v>
                </c:pt>
                <c:pt idx="17">
                  <c:v>5.9480000000000004</c:v>
                </c:pt>
                <c:pt idx="18">
                  <c:v>6.048</c:v>
                </c:pt>
                <c:pt idx="19">
                  <c:v>6.62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zpracování!$V$22:$V$41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zpracování!$X$22:$X$41</c:f>
              <c:numCache>
                <c:formatCode>General</c:formatCode>
                <c:ptCount val="20"/>
                <c:pt idx="0">
                  <c:v>3.4402487578244183</c:v>
                </c:pt>
                <c:pt idx="1">
                  <c:v>3.5063495077867661</c:v>
                </c:pt>
                <c:pt idx="2">
                  <c:v>3.5729962384419922</c:v>
                </c:pt>
                <c:pt idx="3">
                  <c:v>3.642287624956273</c:v>
                </c:pt>
                <c:pt idx="4">
                  <c:v>3.7121802801056245</c:v>
                </c:pt>
                <c:pt idx="5">
                  <c:v>3.7842093524814664</c:v>
                </c:pt>
                <c:pt idx="6">
                  <c:v>3.8563307254530126</c:v>
                </c:pt>
                <c:pt idx="7">
                  <c:v>3.9303613701855351</c:v>
                </c:pt>
                <c:pt idx="8">
                  <c:v>4.007080323141774</c:v>
                </c:pt>
                <c:pt idx="9">
                  <c:v>4.0160168163685652</c:v>
                </c:pt>
                <c:pt idx="10">
                  <c:v>4.2087918394376373</c:v>
                </c:pt>
                <c:pt idx="11">
                  <c:v>4.3986824226739749</c:v>
                </c:pt>
                <c:pt idx="12">
                  <c:v>4.6095312010933442</c:v>
                </c:pt>
                <c:pt idx="13">
                  <c:v>4.8377502500822676</c:v>
                </c:pt>
                <c:pt idx="14">
                  <c:v>5.0647774739957976</c:v>
                </c:pt>
                <c:pt idx="15">
                  <c:v>5.3009141227796279</c:v>
                </c:pt>
                <c:pt idx="16">
                  <c:v>5.5244708738475268</c:v>
                </c:pt>
                <c:pt idx="17">
                  <c:v>5.8236596357421595</c:v>
                </c:pt>
                <c:pt idx="18">
                  <c:v>6.0533810474331675</c:v>
                </c:pt>
                <c:pt idx="19">
                  <c:v>6.3781047666409485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143776"/>
        <c:axId val="440144168"/>
      </c:scatterChart>
      <c:valAx>
        <c:axId val="440143776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0144168"/>
        <c:crosses val="autoZero"/>
        <c:crossBetween val="midCat"/>
      </c:valAx>
      <c:valAx>
        <c:axId val="440144168"/>
        <c:scaling>
          <c:logBase val="10"/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01437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zpracování!$V$42:$V$61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zpracování!$W$42:$W$61</c:f>
              <c:numCache>
                <c:formatCode>General</c:formatCode>
                <c:ptCount val="20"/>
                <c:pt idx="0">
                  <c:v>6.8879999999999999</c:v>
                </c:pt>
                <c:pt idx="1">
                  <c:v>6.5990000000000002</c:v>
                </c:pt>
                <c:pt idx="2">
                  <c:v>6.6660000000000004</c:v>
                </c:pt>
                <c:pt idx="3">
                  <c:v>6.1420000000000003</c:v>
                </c:pt>
                <c:pt idx="4">
                  <c:v>6.0519999999999996</c:v>
                </c:pt>
                <c:pt idx="5">
                  <c:v>5.8040000000000003</c:v>
                </c:pt>
                <c:pt idx="6">
                  <c:v>5.524</c:v>
                </c:pt>
                <c:pt idx="7">
                  <c:v>5.2</c:v>
                </c:pt>
                <c:pt idx="8">
                  <c:v>4.9660000000000002</c:v>
                </c:pt>
                <c:pt idx="9">
                  <c:v>4.7949999999999999</c:v>
                </c:pt>
                <c:pt idx="10">
                  <c:v>4.585</c:v>
                </c:pt>
                <c:pt idx="11">
                  <c:v>4.4219999999999997</c:v>
                </c:pt>
                <c:pt idx="12">
                  <c:v>4.2169999999999996</c:v>
                </c:pt>
                <c:pt idx="13">
                  <c:v>4.1050000000000004</c:v>
                </c:pt>
                <c:pt idx="14">
                  <c:v>3.964</c:v>
                </c:pt>
                <c:pt idx="15">
                  <c:v>3.8319999999999999</c:v>
                </c:pt>
                <c:pt idx="16">
                  <c:v>3.7290000000000001</c:v>
                </c:pt>
                <c:pt idx="17">
                  <c:v>3.6230000000000002</c:v>
                </c:pt>
                <c:pt idx="18">
                  <c:v>3.5569999999999999</c:v>
                </c:pt>
                <c:pt idx="19">
                  <c:v>3.4910000000000001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zpracování!$V$42:$V$61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zpracování!$X$42:$X$61</c:f>
              <c:numCache>
                <c:formatCode>General</c:formatCode>
                <c:ptCount val="20"/>
                <c:pt idx="0">
                  <c:v>7.0159307287419468</c:v>
                </c:pt>
                <c:pt idx="1">
                  <c:v>6.6889636091996421</c:v>
                </c:pt>
                <c:pt idx="2">
                  <c:v>6.4567396258684706</c:v>
                </c:pt>
                <c:pt idx="3">
                  <c:v>6.153093313880424</c:v>
                </c:pt>
                <c:pt idx="4">
                  <c:v>5.9252773961851002</c:v>
                </c:pt>
                <c:pt idx="5">
                  <c:v>5.6837347224475048</c:v>
                </c:pt>
                <c:pt idx="6">
                  <c:v>5.4505879923176579</c:v>
                </c:pt>
                <c:pt idx="7">
                  <c:v>5.2152590022149159</c:v>
                </c:pt>
                <c:pt idx="8">
                  <c:v>4.9969427902586547</c:v>
                </c:pt>
                <c:pt idx="9">
                  <c:v>4.7995501110676742</c:v>
                </c:pt>
                <c:pt idx="10">
                  <c:v>4.5983673293431115</c:v>
                </c:pt>
                <c:pt idx="11">
                  <c:v>4.3724988245806973</c:v>
                </c:pt>
                <c:pt idx="12">
                  <c:v>4.2384960068004069</c:v>
                </c:pt>
                <c:pt idx="13">
                  <c:v>4.1106927296244331</c:v>
                </c:pt>
                <c:pt idx="14">
                  <c:v>3.9876166173815677</c:v>
                </c:pt>
                <c:pt idx="15">
                  <c:v>3.866118194804232</c:v>
                </c:pt>
                <c:pt idx="16">
                  <c:v>3.749590328265866</c:v>
                </c:pt>
                <c:pt idx="17">
                  <c:v>3.6376511225911483</c:v>
                </c:pt>
                <c:pt idx="18">
                  <c:v>3.5268426470264957</c:v>
                </c:pt>
                <c:pt idx="19">
                  <c:v>3.4204072051421779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0144952"/>
        <c:axId val="440145736"/>
      </c:scatterChart>
      <c:valAx>
        <c:axId val="44014495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0145736"/>
        <c:crosses val="autoZero"/>
        <c:crossBetween val="midCat"/>
      </c:valAx>
      <c:valAx>
        <c:axId val="440145736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01449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zpracování!$V$62:$V$81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zpracování!$W$62:$W$81</c:f>
              <c:numCache>
                <c:formatCode>General</c:formatCode>
                <c:ptCount val="20"/>
                <c:pt idx="0">
                  <c:v>3.4729999999999999</c:v>
                </c:pt>
                <c:pt idx="1">
                  <c:v>3.5179999999999998</c:v>
                </c:pt>
                <c:pt idx="2">
                  <c:v>3.5539999999999998</c:v>
                </c:pt>
                <c:pt idx="3">
                  <c:v>3.6150000000000002</c:v>
                </c:pt>
                <c:pt idx="4">
                  <c:v>3.6880000000000002</c:v>
                </c:pt>
                <c:pt idx="5">
                  <c:v>3.7719999999999998</c:v>
                </c:pt>
                <c:pt idx="6">
                  <c:v>3.859</c:v>
                </c:pt>
                <c:pt idx="7">
                  <c:v>3.9220000000000002</c:v>
                </c:pt>
                <c:pt idx="8">
                  <c:v>4.0380000000000003</c:v>
                </c:pt>
                <c:pt idx="9">
                  <c:v>4.1219999999999999</c:v>
                </c:pt>
                <c:pt idx="10">
                  <c:v>4.2690000000000001</c:v>
                </c:pt>
                <c:pt idx="11">
                  <c:v>4.3739999999999997</c:v>
                </c:pt>
                <c:pt idx="12">
                  <c:v>4.5720000000000001</c:v>
                </c:pt>
                <c:pt idx="13">
                  <c:v>4.8330000000000002</c:v>
                </c:pt>
                <c:pt idx="14">
                  <c:v>4.992</c:v>
                </c:pt>
                <c:pt idx="15">
                  <c:v>5.16</c:v>
                </c:pt>
                <c:pt idx="16">
                  <c:v>5.3010000000000002</c:v>
                </c:pt>
                <c:pt idx="17">
                  <c:v>5.6660000000000004</c:v>
                </c:pt>
                <c:pt idx="18">
                  <c:v>5.7149999999999999</c:v>
                </c:pt>
                <c:pt idx="19">
                  <c:v>6.2140000000000004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zpracování!$V$62:$V$81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zpracování!$X$62:$X$81</c:f>
              <c:numCache>
                <c:formatCode>General</c:formatCode>
                <c:ptCount val="20"/>
                <c:pt idx="0">
                  <c:v>3.4288238754750942</c:v>
                </c:pt>
                <c:pt idx="1">
                  <c:v>3.4963050854130491</c:v>
                </c:pt>
                <c:pt idx="2">
                  <c:v>3.5643746615128231</c:v>
                </c:pt>
                <c:pt idx="3">
                  <c:v>3.6351777344423004</c:v>
                </c:pt>
                <c:pt idx="4">
                  <c:v>3.7066280195268675</c:v>
                </c:pt>
                <c:pt idx="5">
                  <c:v>3.7802961904187562</c:v>
                </c:pt>
                <c:pt idx="6">
                  <c:v>3.8540925606404883</c:v>
                </c:pt>
                <c:pt idx="7">
                  <c:v>3.9298770722172374</c:v>
                </c:pt>
                <c:pt idx="8">
                  <c:v>4.008449806928235</c:v>
                </c:pt>
                <c:pt idx="9">
                  <c:v>4.0689525500788042</c:v>
                </c:pt>
                <c:pt idx="10">
                  <c:v>4.2366915045275171</c:v>
                </c:pt>
                <c:pt idx="11">
                  <c:v>4.4008838333089315</c:v>
                </c:pt>
                <c:pt idx="12">
                  <c:v>4.5820538820344909</c:v>
                </c:pt>
                <c:pt idx="13">
                  <c:v>4.7768622120333406</c:v>
                </c:pt>
                <c:pt idx="14">
                  <c:v>4.9693949144892473</c:v>
                </c:pt>
                <c:pt idx="15">
                  <c:v>5.1683901664279661</c:v>
                </c:pt>
                <c:pt idx="16">
                  <c:v>5.3556558715480076</c:v>
                </c:pt>
                <c:pt idx="17">
                  <c:v>5.6046474280016065</c:v>
                </c:pt>
                <c:pt idx="18">
                  <c:v>5.7946237326151548</c:v>
                </c:pt>
                <c:pt idx="19">
                  <c:v>6.061477594423736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596032"/>
        <c:axId val="448598776"/>
      </c:scatterChart>
      <c:valAx>
        <c:axId val="44859603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598776"/>
        <c:crosses val="autoZero"/>
        <c:crossBetween val="midCat"/>
      </c:valAx>
      <c:valAx>
        <c:axId val="448598776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5960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6248842758291576"/>
                  <c:y val="-5.0855643044619425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zpracování!$D$12:$D$21</c:f>
              <c:numCache>
                <c:formatCode>General</c:formatCode>
                <c:ptCount val="10"/>
                <c:pt idx="0">
                  <c:v>0.75663610824584804</c:v>
                </c:pt>
                <c:pt idx="1">
                  <c:v>0.86033800657099369</c:v>
                </c:pt>
                <c:pt idx="2">
                  <c:v>0.96661098668193435</c:v>
                </c:pt>
                <c:pt idx="3">
                  <c:v>1.0711452904510828</c:v>
                </c:pt>
                <c:pt idx="4">
                  <c:v>1.1749315935284426</c:v>
                </c:pt>
                <c:pt idx="5">
                  <c:v>1.2805783703680762</c:v>
                </c:pt>
                <c:pt idx="6">
                  <c:v>1.3850697763319348</c:v>
                </c:pt>
                <c:pt idx="7">
                  <c:v>1.4885507165004443</c:v>
                </c:pt>
                <c:pt idx="8">
                  <c:v>1.594171479114912</c:v>
                </c:pt>
                <c:pt idx="9">
                  <c:v>1.6987962517904311</c:v>
                </c:pt>
              </c:numCache>
            </c:numRef>
          </c:xVal>
          <c:yVal>
            <c:numRef>
              <c:f>zpracování!$E$12:$E$21</c:f>
              <c:numCache>
                <c:formatCode>General</c:formatCode>
                <c:ptCount val="10"/>
                <c:pt idx="0">
                  <c:v>1.4669417257176376</c:v>
                </c:pt>
                <c:pt idx="1">
                  <c:v>1.5494079242295544</c:v>
                </c:pt>
                <c:pt idx="2">
                  <c:v>1.6370091380043346</c:v>
                </c:pt>
                <c:pt idx="3">
                  <c:v>1.7201427585391229</c:v>
                </c:pt>
                <c:pt idx="4">
                  <c:v>1.8095933795693495</c:v>
                </c:pt>
                <c:pt idx="5">
                  <c:v>1.8950300671168192</c:v>
                </c:pt>
                <c:pt idx="6">
                  <c:v>1.983120894710853</c:v>
                </c:pt>
                <c:pt idx="7">
                  <c:v>2.0684938417661427</c:v>
                </c:pt>
                <c:pt idx="8">
                  <c:v>2.1565158359723826</c:v>
                </c:pt>
                <c:pt idx="9">
                  <c:v>2.245386802880696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597992"/>
        <c:axId val="448598384"/>
      </c:scatterChart>
      <c:valAx>
        <c:axId val="448597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598384"/>
        <c:crosses val="autoZero"/>
        <c:crossBetween val="midCat"/>
      </c:valAx>
      <c:valAx>
        <c:axId val="448598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597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091315923639042E-2"/>
                  <c:y val="-3.401854235901120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zpracování!$D$22:$D$31</c:f>
              <c:numCache>
                <c:formatCode>General</c:formatCode>
                <c:ptCount val="10"/>
                <c:pt idx="0">
                  <c:v>1.6987962517904311</c:v>
                </c:pt>
                <c:pt idx="1">
                  <c:v>1.594171479114912</c:v>
                </c:pt>
                <c:pt idx="2">
                  <c:v>1.4906606533561368</c:v>
                </c:pt>
                <c:pt idx="3">
                  <c:v>1.3850697763319348</c:v>
                </c:pt>
                <c:pt idx="4">
                  <c:v>1.2805783703680762</c:v>
                </c:pt>
                <c:pt idx="5">
                  <c:v>1.1749315935284426</c:v>
                </c:pt>
                <c:pt idx="6">
                  <c:v>1.0711452904510828</c:v>
                </c:pt>
                <c:pt idx="7">
                  <c:v>0.96661098668193435</c:v>
                </c:pt>
                <c:pt idx="8">
                  <c:v>0.86033800657099369</c:v>
                </c:pt>
                <c:pt idx="9">
                  <c:v>0.75663610824584804</c:v>
                </c:pt>
              </c:numCache>
            </c:numRef>
          </c:xVal>
          <c:yVal>
            <c:numRef>
              <c:f>zpracování!$E$22:$E$31</c:f>
              <c:numCache>
                <c:formatCode>General</c:formatCode>
                <c:ptCount val="10"/>
                <c:pt idx="0">
                  <c:v>2.2409733518400037</c:v>
                </c:pt>
                <c:pt idx="1">
                  <c:v>2.1419355351706897</c:v>
                </c:pt>
                <c:pt idx="2">
                  <c:v>2.0439671177348435</c:v>
                </c:pt>
                <c:pt idx="3">
                  <c:v>1.9450695600068038</c:v>
                </c:pt>
                <c:pt idx="4">
                  <c:v>1.8469738578170745</c:v>
                </c:pt>
                <c:pt idx="5">
                  <c:v>1.7501920083421281</c:v>
                </c:pt>
                <c:pt idx="6">
                  <c:v>1.6533283101983476</c:v>
                </c:pt>
                <c:pt idx="7">
                  <c:v>1.5613995604420277</c:v>
                </c:pt>
                <c:pt idx="8">
                  <c:v>1.4664969037444007</c:v>
                </c:pt>
                <c:pt idx="9">
                  <c:v>1.3737209506768497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597208"/>
        <c:axId val="448599560"/>
      </c:scatterChart>
      <c:valAx>
        <c:axId val="448597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599560"/>
        <c:crosses val="autoZero"/>
        <c:crossBetween val="midCat"/>
      </c:valAx>
      <c:valAx>
        <c:axId val="448599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597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6209003071696329"/>
                  <c:y val="-6.8927177460750989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zpracování!$D$52:$D$61</c:f>
              <c:numCache>
                <c:formatCode>General</c:formatCode>
                <c:ptCount val="10"/>
                <c:pt idx="0">
                  <c:v>0.75663610824584804</c:v>
                </c:pt>
                <c:pt idx="1">
                  <c:v>0.86033800657099369</c:v>
                </c:pt>
                <c:pt idx="2">
                  <c:v>0.96661098668193435</c:v>
                </c:pt>
                <c:pt idx="3">
                  <c:v>1.0711452904510828</c:v>
                </c:pt>
                <c:pt idx="4">
                  <c:v>1.1749315935284426</c:v>
                </c:pt>
                <c:pt idx="5">
                  <c:v>1.2805783703680762</c:v>
                </c:pt>
                <c:pt idx="6">
                  <c:v>1.3850697763319348</c:v>
                </c:pt>
                <c:pt idx="7">
                  <c:v>1.4885507165004443</c:v>
                </c:pt>
                <c:pt idx="8">
                  <c:v>1.594171479114912</c:v>
                </c:pt>
                <c:pt idx="9">
                  <c:v>1.6987962517904311</c:v>
                </c:pt>
              </c:numCache>
            </c:numRef>
          </c:xVal>
          <c:yVal>
            <c:numRef>
              <c:f>zpracování!$E$52:$E$61</c:f>
              <c:numCache>
                <c:formatCode>General</c:formatCode>
                <c:ptCount val="10"/>
                <c:pt idx="0">
                  <c:v>1.418019405728941</c:v>
                </c:pt>
                <c:pt idx="1">
                  <c:v>1.5059906097795834</c:v>
                </c:pt>
                <c:pt idx="2">
                  <c:v>1.5915987946484649</c:v>
                </c:pt>
                <c:pt idx="3">
                  <c:v>1.6844593500080189</c:v>
                </c:pt>
                <c:pt idx="4">
                  <c:v>1.7730839871136854</c:v>
                </c:pt>
                <c:pt idx="5">
                  <c:v>1.8639827241521201</c:v>
                </c:pt>
                <c:pt idx="6">
                  <c:v>1.9567157576859702</c:v>
                </c:pt>
                <c:pt idx="7">
                  <c:v>2.0476019256958824</c:v>
                </c:pt>
                <c:pt idx="8">
                  <c:v>2.1453114151926096</c:v>
                </c:pt>
                <c:pt idx="9">
                  <c:v>2.2416983574968961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6176592"/>
        <c:axId val="396173848"/>
      </c:scatterChart>
      <c:valAx>
        <c:axId val="3961765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6173848"/>
        <c:crosses val="autoZero"/>
        <c:crossBetween val="midCat"/>
      </c:valAx>
      <c:valAx>
        <c:axId val="396173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617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8460918311137034"/>
                  <c:y val="1.065240429851928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zpracování!$D$62:$D$71</c:f>
              <c:numCache>
                <c:formatCode>General</c:formatCode>
                <c:ptCount val="10"/>
                <c:pt idx="0">
                  <c:v>1.6987962517904311</c:v>
                </c:pt>
                <c:pt idx="1">
                  <c:v>1.594171479114912</c:v>
                </c:pt>
                <c:pt idx="2">
                  <c:v>1.4906606533561368</c:v>
                </c:pt>
                <c:pt idx="3">
                  <c:v>1.3850697763319348</c:v>
                </c:pt>
                <c:pt idx="4">
                  <c:v>1.2805783703680762</c:v>
                </c:pt>
                <c:pt idx="5">
                  <c:v>1.1749315935284426</c:v>
                </c:pt>
                <c:pt idx="6">
                  <c:v>1.0711452904510828</c:v>
                </c:pt>
                <c:pt idx="7">
                  <c:v>0.96661098668193435</c:v>
                </c:pt>
                <c:pt idx="8">
                  <c:v>0.86033800657099369</c:v>
                </c:pt>
                <c:pt idx="9">
                  <c:v>0.75663610824584804</c:v>
                </c:pt>
              </c:numCache>
            </c:numRef>
          </c:xVal>
          <c:yVal>
            <c:numRef>
              <c:f>zpracování!$E$62:$E$71</c:f>
              <c:numCache>
                <c:formatCode>General</c:formatCode>
                <c:ptCount val="10"/>
                <c:pt idx="0">
                  <c:v>2.2395247031566674</c:v>
                </c:pt>
                <c:pt idx="1">
                  <c:v>2.1405049005197054</c:v>
                </c:pt>
                <c:pt idx="2">
                  <c:v>2.0413729440512918</c:v>
                </c:pt>
                <c:pt idx="3">
                  <c:v>1.9431778304618244</c:v>
                </c:pt>
                <c:pt idx="4">
                  <c:v>1.8473443477790339</c:v>
                </c:pt>
                <c:pt idx="5">
                  <c:v>1.7514946576711312</c:v>
                </c:pt>
                <c:pt idx="6">
                  <c:v>1.6575912163788606</c:v>
                </c:pt>
                <c:pt idx="7">
                  <c:v>1.560133882237243</c:v>
                </c:pt>
                <c:pt idx="8">
                  <c:v>1.4665265727211785</c:v>
                </c:pt>
                <c:pt idx="9">
                  <c:v>1.3717695585131795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6174632"/>
        <c:axId val="396175416"/>
      </c:scatterChart>
      <c:valAx>
        <c:axId val="396174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6175416"/>
        <c:crosses val="autoZero"/>
        <c:crossBetween val="midCat"/>
      </c:valAx>
      <c:valAx>
        <c:axId val="396175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61746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thixotropy</a:t>
            </a:r>
            <a:endParaRPr lang="cs-CZ"/>
          </a:p>
        </c:rich>
      </c:tx>
      <c:layout>
        <c:manualLayout>
          <c:xMode val="edge"/>
          <c:yMode val="edge"/>
          <c:x val="0.46156793297915266"/>
          <c:y val="3.0802905450772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cesta 1</c:v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'importovana data'!$J$2:$J$21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'importovana data'!$K$2:$K$21</c:f>
              <c:numCache>
                <c:formatCode>General</c:formatCode>
                <c:ptCount val="20"/>
                <c:pt idx="0">
                  <c:v>5.71</c:v>
                </c:pt>
                <c:pt idx="1">
                  <c:v>6.3860000000000001</c:v>
                </c:pt>
                <c:pt idx="2">
                  <c:v>7.23</c:v>
                </c:pt>
                <c:pt idx="3">
                  <c:v>8.4749999999999996</c:v>
                </c:pt>
                <c:pt idx="4">
                  <c:v>9.907</c:v>
                </c:pt>
                <c:pt idx="5">
                  <c:v>11.797000000000001</c:v>
                </c:pt>
                <c:pt idx="6">
                  <c:v>14.093999999999999</c:v>
                </c:pt>
                <c:pt idx="7">
                  <c:v>16.940000000000001</c:v>
                </c:pt>
                <c:pt idx="8">
                  <c:v>20.347999999999999</c:v>
                </c:pt>
                <c:pt idx="9">
                  <c:v>24.443000000000001</c:v>
                </c:pt>
                <c:pt idx="10">
                  <c:v>29.305</c:v>
                </c:pt>
                <c:pt idx="11">
                  <c:v>35.433</c:v>
                </c:pt>
                <c:pt idx="12">
                  <c:v>43.351999999999997</c:v>
                </c:pt>
                <c:pt idx="13">
                  <c:v>52.497999999999998</c:v>
                </c:pt>
                <c:pt idx="14">
                  <c:v>64.504999999999995</c:v>
                </c:pt>
                <c:pt idx="15">
                  <c:v>78.528999999999996</c:v>
                </c:pt>
                <c:pt idx="16">
                  <c:v>96.188000000000002</c:v>
                </c:pt>
                <c:pt idx="17">
                  <c:v>117.083</c:v>
                </c:pt>
                <c:pt idx="18">
                  <c:v>143.38900000000001</c:v>
                </c:pt>
                <c:pt idx="19">
                  <c:v>175.94900000000001</c:v>
                </c:pt>
              </c:numCache>
            </c:numRef>
          </c:yVal>
          <c:smooth val="1"/>
        </c:ser>
        <c:ser>
          <c:idx val="0"/>
          <c:order val="1"/>
          <c:tx>
            <c:v>cesta 2</c:v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1"/>
              </a:solidFill>
              <a:ln w="3175">
                <a:solidFill>
                  <a:schemeClr val="accent1"/>
                </a:solidFill>
              </a:ln>
              <a:effectLst/>
            </c:spPr>
          </c:marker>
          <c:xVal>
            <c:numRef>
              <c:f>'importovana data'!$J$22:$J$41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'importovana data'!$K$22:$K$41</c:f>
              <c:numCache>
                <c:formatCode>General</c:formatCode>
                <c:ptCount val="20"/>
                <c:pt idx="0">
                  <c:v>174.17</c:v>
                </c:pt>
                <c:pt idx="1">
                  <c:v>138.655</c:v>
                </c:pt>
                <c:pt idx="2">
                  <c:v>110.654</c:v>
                </c:pt>
                <c:pt idx="3">
                  <c:v>88.119</c:v>
                </c:pt>
                <c:pt idx="4">
                  <c:v>70.302999999999997</c:v>
                </c:pt>
                <c:pt idx="5">
                  <c:v>56.259</c:v>
                </c:pt>
                <c:pt idx="6">
                  <c:v>45.012</c:v>
                </c:pt>
                <c:pt idx="7">
                  <c:v>36.424999999999997</c:v>
                </c:pt>
                <c:pt idx="8">
                  <c:v>29.274999999999999</c:v>
                </c:pt>
                <c:pt idx="9">
                  <c:v>23.643999999999998</c:v>
                </c:pt>
                <c:pt idx="10">
                  <c:v>19.279</c:v>
                </c:pt>
                <c:pt idx="11">
                  <c:v>15.6</c:v>
                </c:pt>
                <c:pt idx="12">
                  <c:v>12.614000000000001</c:v>
                </c:pt>
                <c:pt idx="13">
                  <c:v>10.348000000000001</c:v>
                </c:pt>
                <c:pt idx="14">
                  <c:v>8.4749999999999996</c:v>
                </c:pt>
                <c:pt idx="15">
                  <c:v>7.0490000000000004</c:v>
                </c:pt>
                <c:pt idx="16">
                  <c:v>5.8609999999999998</c:v>
                </c:pt>
                <c:pt idx="17">
                  <c:v>4.8769999999999998</c:v>
                </c:pt>
                <c:pt idx="18">
                  <c:v>4.0519999999999996</c:v>
                </c:pt>
                <c:pt idx="19">
                  <c:v>3.3759999999999999</c:v>
                </c:pt>
              </c:numCache>
            </c:numRef>
          </c:yVal>
          <c:smooth val="1"/>
        </c:ser>
        <c:ser>
          <c:idx val="2"/>
          <c:order val="2"/>
          <c:tx>
            <c:v>cesta 3</c:v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3"/>
              </a:solidFill>
              <a:ln w="3175">
                <a:solidFill>
                  <a:schemeClr val="accent3"/>
                </a:solidFill>
              </a:ln>
              <a:effectLst/>
            </c:spPr>
          </c:marker>
          <c:xVal>
            <c:numRef>
              <c:f>'importovana data'!$J$42:$J$61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'importovana data'!$K$42:$K$61</c:f>
              <c:numCache>
                <c:formatCode>General</c:formatCode>
                <c:ptCount val="20"/>
                <c:pt idx="0">
                  <c:v>3.5129999999999999</c:v>
                </c:pt>
                <c:pt idx="1">
                  <c:v>4.4210000000000003</c:v>
                </c:pt>
                <c:pt idx="2">
                  <c:v>5.4660000000000002</c:v>
                </c:pt>
                <c:pt idx="3">
                  <c:v>6.633</c:v>
                </c:pt>
                <c:pt idx="4">
                  <c:v>8.11</c:v>
                </c:pt>
                <c:pt idx="5">
                  <c:v>9.8659999999999997</c:v>
                </c:pt>
                <c:pt idx="6">
                  <c:v>11.932</c:v>
                </c:pt>
                <c:pt idx="7">
                  <c:v>14.456</c:v>
                </c:pt>
                <c:pt idx="8">
                  <c:v>17.63</c:v>
                </c:pt>
                <c:pt idx="9">
                  <c:v>21.434999999999999</c:v>
                </c:pt>
                <c:pt idx="10">
                  <c:v>26.183</c:v>
                </c:pt>
                <c:pt idx="11">
                  <c:v>32.061999999999998</c:v>
                </c:pt>
                <c:pt idx="12">
                  <c:v>39.048000000000002</c:v>
                </c:pt>
                <c:pt idx="13">
                  <c:v>48.356999999999999</c:v>
                </c:pt>
                <c:pt idx="14">
                  <c:v>59.304000000000002</c:v>
                </c:pt>
                <c:pt idx="15">
                  <c:v>73.111000000000004</c:v>
                </c:pt>
                <c:pt idx="16">
                  <c:v>90.513999999999996</c:v>
                </c:pt>
                <c:pt idx="17">
                  <c:v>111.584</c:v>
                </c:pt>
                <c:pt idx="18">
                  <c:v>139.73699999999999</c:v>
                </c:pt>
                <c:pt idx="19">
                  <c:v>174.46100000000001</c:v>
                </c:pt>
              </c:numCache>
            </c:numRef>
          </c:yVal>
          <c:smooth val="1"/>
        </c:ser>
        <c:ser>
          <c:idx val="3"/>
          <c:order val="3"/>
          <c:tx>
            <c:v>cesta 4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'importovana data'!$J$62:$J$81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'importovana data'!$K$62:$K$81</c:f>
              <c:numCache>
                <c:formatCode>General</c:formatCode>
                <c:ptCount val="20"/>
                <c:pt idx="0">
                  <c:v>173.59</c:v>
                </c:pt>
                <c:pt idx="1">
                  <c:v>138.19900000000001</c:v>
                </c:pt>
                <c:pt idx="2">
                  <c:v>109.995</c:v>
                </c:pt>
                <c:pt idx="3">
                  <c:v>87.736000000000004</c:v>
                </c:pt>
                <c:pt idx="4">
                  <c:v>70.363</c:v>
                </c:pt>
                <c:pt idx="5">
                  <c:v>56.427999999999997</c:v>
                </c:pt>
                <c:pt idx="6">
                  <c:v>45.456000000000003</c:v>
                </c:pt>
                <c:pt idx="7">
                  <c:v>36.319000000000003</c:v>
                </c:pt>
                <c:pt idx="8">
                  <c:v>29.277000000000001</c:v>
                </c:pt>
                <c:pt idx="9">
                  <c:v>23.538</c:v>
                </c:pt>
                <c:pt idx="10">
                  <c:v>19.082000000000001</c:v>
                </c:pt>
                <c:pt idx="11">
                  <c:v>15.526</c:v>
                </c:pt>
                <c:pt idx="12">
                  <c:v>12.711</c:v>
                </c:pt>
                <c:pt idx="13">
                  <c:v>10.44</c:v>
                </c:pt>
                <c:pt idx="14">
                  <c:v>8.4870000000000001</c:v>
                </c:pt>
                <c:pt idx="15">
                  <c:v>6.915</c:v>
                </c:pt>
                <c:pt idx="16">
                  <c:v>5.7249999999999996</c:v>
                </c:pt>
                <c:pt idx="17">
                  <c:v>4.6459999999999999</c:v>
                </c:pt>
                <c:pt idx="18">
                  <c:v>3.8290000000000002</c:v>
                </c:pt>
                <c:pt idx="19">
                  <c:v>3.169</c:v>
                </c:pt>
              </c:numCache>
            </c:numRef>
          </c:yVal>
          <c:smooth val="1"/>
        </c:ser>
        <c:ser>
          <c:idx val="4"/>
          <c:order val="4"/>
          <c:tx>
            <c:v>cesta 5</c:v>
          </c:tx>
          <c:spPr>
            <a:ln w="1270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5"/>
              </a:solidFill>
              <a:ln w="6350">
                <a:solidFill>
                  <a:schemeClr val="accent5"/>
                </a:solidFill>
              </a:ln>
              <a:effectLst/>
            </c:spPr>
          </c:marker>
          <c:xVal>
            <c:numRef>
              <c:f>'importovana data'!$J$82:$J$101</c:f>
              <c:numCache>
                <c:formatCode>General</c:formatCode>
                <c:ptCount val="20"/>
              </c:numCache>
            </c:numRef>
          </c:xVal>
          <c:yVal>
            <c:numRef>
              <c:f>'importovana data'!$K$82:$K$101</c:f>
              <c:numCache>
                <c:formatCode>General</c:formatCode>
                <c:ptCount val="20"/>
              </c:numCache>
            </c:numRef>
          </c:yVal>
          <c:smooth val="1"/>
        </c:ser>
        <c:ser>
          <c:idx val="5"/>
          <c:order val="5"/>
          <c:tx>
            <c:v>cesta 6</c:v>
          </c:tx>
          <c:spPr>
            <a:ln w="1270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'importovana data'!$J$102:$J$121</c:f>
              <c:numCache>
                <c:formatCode>General</c:formatCode>
                <c:ptCount val="20"/>
              </c:numCache>
            </c:numRef>
          </c:xVal>
          <c:yVal>
            <c:numRef>
              <c:f>'importovana data'!$K$102:$K$121</c:f>
              <c:numCache>
                <c:formatCode>General</c:formatCode>
                <c:ptCount val="20"/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6175024"/>
        <c:axId val="396176200"/>
      </c:scatterChart>
      <c:valAx>
        <c:axId val="396175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-25000">
                    <a:effectLst/>
                  </a:rPr>
                  <a:t>1N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layout>
            <c:manualLayout>
              <c:xMode val="edge"/>
              <c:yMode val="edge"/>
              <c:x val="0.44316467998175296"/>
              <c:y val="0.913746056972236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6176200"/>
        <c:crosses val="autoZero"/>
        <c:crossBetween val="midCat"/>
      </c:valAx>
      <c:valAx>
        <c:axId val="396176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Smykkové</a:t>
                </a:r>
                <a:r>
                  <a:rPr lang="cs-CZ" baseline="0"/>
                  <a:t> napětí </a:t>
                </a:r>
                <a:r>
                  <a:rPr lang="en-GB"/>
                  <a:t>[Pa]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6175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5" Type="http://schemas.openxmlformats.org/officeDocument/2006/relationships/chart" Target="../charts/chart4.xml"/><Relationship Id="rId10" Type="http://schemas.openxmlformats.org/officeDocument/2006/relationships/chart" Target="../charts/chart9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0</xdr:row>
      <xdr:rowOff>66675</xdr:rowOff>
    </xdr:from>
    <xdr:to>
      <xdr:col>11</xdr:col>
      <xdr:colOff>457200</xdr:colOff>
      <xdr:row>13</xdr:row>
      <xdr:rowOff>152400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228600</xdr:colOff>
      <xdr:row>18</xdr:row>
      <xdr:rowOff>0</xdr:rowOff>
    </xdr:from>
    <xdr:to>
      <xdr:col>18</xdr:col>
      <xdr:colOff>62753</xdr:colOff>
      <xdr:row>20</xdr:row>
      <xdr:rowOff>94881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63075" y="3705225"/>
          <a:ext cx="1662953" cy="4949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333376</xdr:colOff>
      <xdr:row>21</xdr:row>
      <xdr:rowOff>57150</xdr:rowOff>
    </xdr:from>
    <xdr:to>
      <xdr:col>12</xdr:col>
      <xdr:colOff>238126</xdr:colOff>
      <xdr:row>34</xdr:row>
      <xdr:rowOff>152400</xdr:rowOff>
    </xdr:to>
    <xdr:graphicFrame macro="">
      <xdr:nvGraphicFramePr>
        <xdr:cNvPr id="5" name="Graf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276225</xdr:colOff>
      <xdr:row>41</xdr:row>
      <xdr:rowOff>38101</xdr:rowOff>
    </xdr:from>
    <xdr:to>
      <xdr:col>12</xdr:col>
      <xdr:colOff>381000</xdr:colOff>
      <xdr:row>54</xdr:row>
      <xdr:rowOff>133351</xdr:rowOff>
    </xdr:to>
    <xdr:graphicFrame macro="">
      <xdr:nvGraphicFramePr>
        <xdr:cNvPr id="6" name="Graf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304800</xdr:colOff>
      <xdr:row>61</xdr:row>
      <xdr:rowOff>0</xdr:rowOff>
    </xdr:from>
    <xdr:to>
      <xdr:col>12</xdr:col>
      <xdr:colOff>409575</xdr:colOff>
      <xdr:row>74</xdr:row>
      <xdr:rowOff>95250</xdr:rowOff>
    </xdr:to>
    <xdr:graphicFrame macro="">
      <xdr:nvGraphicFramePr>
        <xdr:cNvPr id="7" name="Graf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457200</xdr:colOff>
      <xdr:row>1</xdr:row>
      <xdr:rowOff>161925</xdr:rowOff>
    </xdr:from>
    <xdr:to>
      <xdr:col>33</xdr:col>
      <xdr:colOff>527237</xdr:colOff>
      <xdr:row>18</xdr:row>
      <xdr:rowOff>152400</xdr:rowOff>
    </xdr:to>
    <xdr:graphicFrame macro="">
      <xdr:nvGraphicFramePr>
        <xdr:cNvPr id="10" name="Graf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25</xdr:col>
      <xdr:colOff>285750</xdr:colOff>
      <xdr:row>22</xdr:row>
      <xdr:rowOff>142875</xdr:rowOff>
    </xdr:from>
    <xdr:to>
      <xdr:col>34</xdr:col>
      <xdr:colOff>317687</xdr:colOff>
      <xdr:row>39</xdr:row>
      <xdr:rowOff>133350</xdr:rowOff>
    </xdr:to>
    <xdr:graphicFrame macro="">
      <xdr:nvGraphicFramePr>
        <xdr:cNvPr id="16" name="Graf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25</xdr:col>
      <xdr:colOff>381000</xdr:colOff>
      <xdr:row>42</xdr:row>
      <xdr:rowOff>123825</xdr:rowOff>
    </xdr:from>
    <xdr:to>
      <xdr:col>34</xdr:col>
      <xdr:colOff>412937</xdr:colOff>
      <xdr:row>59</xdr:row>
      <xdr:rowOff>114300</xdr:rowOff>
    </xdr:to>
    <xdr:graphicFrame macro="">
      <xdr:nvGraphicFramePr>
        <xdr:cNvPr id="17" name="Graf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419100</xdr:colOff>
      <xdr:row>63</xdr:row>
      <xdr:rowOff>0</xdr:rowOff>
    </xdr:from>
    <xdr:to>
      <xdr:col>34</xdr:col>
      <xdr:colOff>451037</xdr:colOff>
      <xdr:row>79</xdr:row>
      <xdr:rowOff>190500</xdr:rowOff>
    </xdr:to>
    <xdr:graphicFrame macro="">
      <xdr:nvGraphicFramePr>
        <xdr:cNvPr id="18" name="Graf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12</xdr:col>
      <xdr:colOff>66675</xdr:colOff>
      <xdr:row>0</xdr:row>
      <xdr:rowOff>85725</xdr:rowOff>
    </xdr:from>
    <xdr:to>
      <xdr:col>18</xdr:col>
      <xdr:colOff>600075</xdr:colOff>
      <xdr:row>13</xdr:row>
      <xdr:rowOff>190500</xdr:rowOff>
    </xdr:to>
    <xdr:graphicFrame macro="">
      <xdr:nvGraphicFramePr>
        <xdr:cNvPr id="15" name="Graf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12</xdr:col>
      <xdr:colOff>371475</xdr:colOff>
      <xdr:row>21</xdr:row>
      <xdr:rowOff>95250</xdr:rowOff>
    </xdr:from>
    <xdr:to>
      <xdr:col>19</xdr:col>
      <xdr:colOff>76200</xdr:colOff>
      <xdr:row>34</xdr:row>
      <xdr:rowOff>0</xdr:rowOff>
    </xdr:to>
    <xdr:graphicFrame macro="">
      <xdr:nvGraphicFramePr>
        <xdr:cNvPr id="26" name="Graf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12</xdr:col>
      <xdr:colOff>542925</xdr:colOff>
      <xdr:row>41</xdr:row>
      <xdr:rowOff>66675</xdr:rowOff>
    </xdr:from>
    <xdr:to>
      <xdr:col>19</xdr:col>
      <xdr:colOff>190500</xdr:colOff>
      <xdr:row>54</xdr:row>
      <xdr:rowOff>47625</xdr:rowOff>
    </xdr:to>
    <xdr:graphicFrame macro="">
      <xdr:nvGraphicFramePr>
        <xdr:cNvPr id="27" name="Graf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13</xdr:col>
      <xdr:colOff>0</xdr:colOff>
      <xdr:row>61</xdr:row>
      <xdr:rowOff>57150</xdr:rowOff>
    </xdr:from>
    <xdr:to>
      <xdr:col>19</xdr:col>
      <xdr:colOff>200025</xdr:colOff>
      <xdr:row>73</xdr:row>
      <xdr:rowOff>180975</xdr:rowOff>
    </xdr:to>
    <xdr:graphicFrame macro="">
      <xdr:nvGraphicFramePr>
        <xdr:cNvPr id="28" name="Graf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19050</xdr:rowOff>
    </xdr:from>
    <xdr:to>
      <xdr:col>12</xdr:col>
      <xdr:colOff>476250</xdr:colOff>
      <xdr:row>21</xdr:row>
      <xdr:rowOff>171450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1"/>
  <sheetViews>
    <sheetView topLeftCell="A59" workbookViewId="0">
      <selection activeCell="P10" sqref="P10"/>
    </sheetView>
  </sheetViews>
  <sheetFormatPr defaultRowHeight="15" x14ac:dyDescent="0.25"/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47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21" ht="15.75" thickBot="1" x14ac:dyDescent="0.3">
      <c r="A2">
        <v>3</v>
      </c>
      <c r="B2">
        <v>1</v>
      </c>
      <c r="C2">
        <v>15</v>
      </c>
      <c r="D2">
        <v>0.1</v>
      </c>
      <c r="E2">
        <v>30.06</v>
      </c>
      <c r="F2">
        <v>0.14530000000000001</v>
      </c>
      <c r="G2">
        <v>7.1345299999999998</v>
      </c>
      <c r="H2">
        <v>1.2494799999999999</v>
      </c>
      <c r="I2">
        <v>20.8</v>
      </c>
      <c r="J2">
        <v>0.51</v>
      </c>
      <c r="K2">
        <v>5.71</v>
      </c>
      <c r="L2">
        <v>11.196</v>
      </c>
      <c r="M2">
        <v>1</v>
      </c>
      <c r="N2">
        <v>1</v>
      </c>
    </row>
    <row r="3" spans="1:21" ht="15.75" thickBot="1" x14ac:dyDescent="0.3">
      <c r="A3">
        <v>3</v>
      </c>
      <c r="B3">
        <v>1</v>
      </c>
      <c r="C3">
        <v>30</v>
      </c>
      <c r="D3">
        <v>0.13</v>
      </c>
      <c r="E3">
        <v>33.61</v>
      </c>
      <c r="F3">
        <v>0.34243000000000001</v>
      </c>
      <c r="G3">
        <v>16.814340000000001</v>
      </c>
      <c r="H3">
        <v>2.633</v>
      </c>
      <c r="I3">
        <v>20.8</v>
      </c>
      <c r="J3">
        <v>0.67</v>
      </c>
      <c r="K3">
        <v>6.3860000000000001</v>
      </c>
      <c r="L3">
        <v>9.5310000000000006</v>
      </c>
      <c r="M3">
        <v>2</v>
      </c>
      <c r="N3">
        <v>1</v>
      </c>
      <c r="P3" s="77" t="s">
        <v>25</v>
      </c>
      <c r="Q3" s="78"/>
      <c r="R3" s="78"/>
      <c r="S3" s="26" t="s">
        <v>26</v>
      </c>
      <c r="T3" s="25">
        <f>23.9/24.4</f>
        <v>0.97950819672131151</v>
      </c>
      <c r="U3" s="24"/>
    </row>
    <row r="4" spans="1:21" x14ac:dyDescent="0.25">
      <c r="A4">
        <v>3</v>
      </c>
      <c r="B4">
        <v>1</v>
      </c>
      <c r="C4">
        <v>45</v>
      </c>
      <c r="D4">
        <v>0.16</v>
      </c>
      <c r="E4">
        <v>38.049999999999997</v>
      </c>
      <c r="F4">
        <v>0.59297999999999995</v>
      </c>
      <c r="G4">
        <v>29.116579999999999</v>
      </c>
      <c r="H4">
        <v>4.02719</v>
      </c>
      <c r="I4">
        <v>20.8</v>
      </c>
      <c r="J4">
        <v>0.82</v>
      </c>
      <c r="K4">
        <v>7.23</v>
      </c>
      <c r="L4">
        <v>8.8170000000000002</v>
      </c>
      <c r="M4">
        <v>3</v>
      </c>
      <c r="N4">
        <v>1</v>
      </c>
    </row>
    <row r="5" spans="1:21" x14ac:dyDescent="0.25">
      <c r="A5">
        <v>3</v>
      </c>
      <c r="B5">
        <v>1</v>
      </c>
      <c r="C5">
        <v>60</v>
      </c>
      <c r="D5">
        <v>0.21</v>
      </c>
      <c r="E5">
        <v>44.6</v>
      </c>
      <c r="F5">
        <v>0.91185000000000005</v>
      </c>
      <c r="G5">
        <v>44.773969999999998</v>
      </c>
      <c r="H5">
        <v>5.2830599999999999</v>
      </c>
      <c r="I5">
        <v>20.8</v>
      </c>
      <c r="J5">
        <v>1.08</v>
      </c>
      <c r="K5">
        <v>8.4749999999999996</v>
      </c>
      <c r="L5">
        <v>7.8470000000000004</v>
      </c>
      <c r="M5">
        <v>4</v>
      </c>
      <c r="N5">
        <v>1</v>
      </c>
    </row>
    <row r="6" spans="1:21" x14ac:dyDescent="0.25">
      <c r="A6">
        <v>3</v>
      </c>
      <c r="B6">
        <v>1</v>
      </c>
      <c r="C6">
        <v>75</v>
      </c>
      <c r="D6">
        <v>0.26</v>
      </c>
      <c r="E6">
        <v>52.14</v>
      </c>
      <c r="F6">
        <v>1.31711</v>
      </c>
      <c r="G6">
        <v>64.673509999999993</v>
      </c>
      <c r="H6">
        <v>6.52806</v>
      </c>
      <c r="I6">
        <v>20.8</v>
      </c>
      <c r="J6">
        <v>1.34</v>
      </c>
      <c r="K6">
        <v>9.907</v>
      </c>
      <c r="L6">
        <v>7.3929999999999998</v>
      </c>
      <c r="M6">
        <v>5</v>
      </c>
      <c r="N6">
        <v>1</v>
      </c>
    </row>
    <row r="7" spans="1:21" x14ac:dyDescent="0.25">
      <c r="A7">
        <v>3</v>
      </c>
      <c r="B7">
        <v>1</v>
      </c>
      <c r="C7">
        <v>90</v>
      </c>
      <c r="D7">
        <v>0.33</v>
      </c>
      <c r="E7">
        <v>62.09</v>
      </c>
      <c r="F7">
        <v>1.8331200000000001</v>
      </c>
      <c r="G7">
        <v>90.010710000000003</v>
      </c>
      <c r="H7">
        <v>7.6299700000000001</v>
      </c>
      <c r="I7">
        <v>20.8</v>
      </c>
      <c r="J7">
        <v>1.7</v>
      </c>
      <c r="K7">
        <v>11.797000000000001</v>
      </c>
      <c r="L7">
        <v>6.9390000000000001</v>
      </c>
      <c r="M7">
        <v>6</v>
      </c>
      <c r="N7">
        <v>1</v>
      </c>
    </row>
    <row r="8" spans="1:21" x14ac:dyDescent="0.25">
      <c r="A8">
        <v>3</v>
      </c>
      <c r="B8">
        <v>1</v>
      </c>
      <c r="C8">
        <v>105</v>
      </c>
      <c r="D8">
        <v>0.42</v>
      </c>
      <c r="E8">
        <v>74.180000000000007</v>
      </c>
      <c r="F8">
        <v>2.4912800000000002</v>
      </c>
      <c r="G8">
        <v>122.32818</v>
      </c>
      <c r="H8">
        <v>8.6794499999999992</v>
      </c>
      <c r="I8">
        <v>20.7</v>
      </c>
      <c r="J8">
        <v>2.16</v>
      </c>
      <c r="K8">
        <v>14.093999999999999</v>
      </c>
      <c r="L8">
        <v>6.5250000000000004</v>
      </c>
      <c r="M8">
        <v>7</v>
      </c>
      <c r="N8">
        <v>1</v>
      </c>
    </row>
    <row r="9" spans="1:21" x14ac:dyDescent="0.25">
      <c r="A9">
        <v>3</v>
      </c>
      <c r="B9">
        <v>1</v>
      </c>
      <c r="C9">
        <v>120</v>
      </c>
      <c r="D9">
        <v>0.54</v>
      </c>
      <c r="E9">
        <v>89.16</v>
      </c>
      <c r="F9">
        <v>3.3269500000000001</v>
      </c>
      <c r="G9">
        <v>163.36134000000001</v>
      </c>
      <c r="H9">
        <v>9.6435300000000002</v>
      </c>
      <c r="I9">
        <v>20.7</v>
      </c>
      <c r="J9">
        <v>2.78</v>
      </c>
      <c r="K9">
        <v>16.940000000000001</v>
      </c>
      <c r="L9">
        <v>6.0940000000000003</v>
      </c>
      <c r="M9">
        <v>8</v>
      </c>
      <c r="N9">
        <v>1</v>
      </c>
    </row>
    <row r="10" spans="1:21" x14ac:dyDescent="0.25">
      <c r="A10">
        <v>3</v>
      </c>
      <c r="B10">
        <v>1</v>
      </c>
      <c r="C10">
        <v>135</v>
      </c>
      <c r="D10">
        <v>0.69</v>
      </c>
      <c r="E10">
        <v>107.09</v>
      </c>
      <c r="F10">
        <v>4.3919499999999996</v>
      </c>
      <c r="G10">
        <v>215.65548000000001</v>
      </c>
      <c r="H10">
        <v>10.59836</v>
      </c>
      <c r="I10">
        <v>20.7</v>
      </c>
      <c r="J10">
        <v>3.55</v>
      </c>
      <c r="K10">
        <v>20.347999999999999</v>
      </c>
      <c r="L10">
        <v>5.7320000000000002</v>
      </c>
      <c r="M10">
        <v>9</v>
      </c>
      <c r="N10">
        <v>1</v>
      </c>
    </row>
    <row r="11" spans="1:21" x14ac:dyDescent="0.25">
      <c r="A11">
        <v>3</v>
      </c>
      <c r="B11">
        <v>1</v>
      </c>
      <c r="C11">
        <v>150</v>
      </c>
      <c r="D11">
        <v>0.87</v>
      </c>
      <c r="E11">
        <v>128.65</v>
      </c>
      <c r="F11">
        <v>5.7459699999999998</v>
      </c>
      <c r="G11">
        <v>282.14154000000002</v>
      </c>
      <c r="H11">
        <v>11.54284</v>
      </c>
      <c r="I11">
        <v>20.7</v>
      </c>
      <c r="J11">
        <v>4.47</v>
      </c>
      <c r="K11">
        <v>24.443000000000001</v>
      </c>
      <c r="L11">
        <v>5.468</v>
      </c>
      <c r="M11">
        <v>10</v>
      </c>
      <c r="N11">
        <v>1</v>
      </c>
    </row>
    <row r="12" spans="1:21" x14ac:dyDescent="0.25">
      <c r="A12">
        <v>3</v>
      </c>
      <c r="B12">
        <v>1</v>
      </c>
      <c r="C12">
        <v>165</v>
      </c>
      <c r="D12">
        <v>1.1100000000000001</v>
      </c>
      <c r="E12">
        <v>154.24</v>
      </c>
      <c r="F12">
        <v>7.4691400000000003</v>
      </c>
      <c r="G12">
        <v>0</v>
      </c>
      <c r="H12">
        <v>0</v>
      </c>
      <c r="I12">
        <v>20.7</v>
      </c>
      <c r="J12">
        <v>5.71</v>
      </c>
      <c r="K12">
        <v>29.305</v>
      </c>
      <c r="L12">
        <v>5.1319999999999997</v>
      </c>
      <c r="M12">
        <v>11</v>
      </c>
      <c r="N12">
        <v>1</v>
      </c>
    </row>
    <row r="13" spans="1:21" x14ac:dyDescent="0.25">
      <c r="A13">
        <v>3</v>
      </c>
      <c r="B13">
        <v>1</v>
      </c>
      <c r="C13">
        <v>180</v>
      </c>
      <c r="D13">
        <v>1.41</v>
      </c>
      <c r="E13">
        <v>186.49</v>
      </c>
      <c r="F13">
        <v>9.6651100000000003</v>
      </c>
      <c r="G13">
        <v>0</v>
      </c>
      <c r="H13">
        <v>0</v>
      </c>
      <c r="I13">
        <v>20.7</v>
      </c>
      <c r="J13">
        <v>7.25</v>
      </c>
      <c r="K13">
        <v>35.433</v>
      </c>
      <c r="L13">
        <v>4.8869999999999996</v>
      </c>
      <c r="M13">
        <v>12</v>
      </c>
      <c r="N13">
        <v>1</v>
      </c>
    </row>
    <row r="14" spans="1:21" x14ac:dyDescent="0.25">
      <c r="A14">
        <v>3</v>
      </c>
      <c r="B14">
        <v>1</v>
      </c>
      <c r="C14">
        <v>195</v>
      </c>
      <c r="D14">
        <v>1.8</v>
      </c>
      <c r="E14">
        <v>228.17</v>
      </c>
      <c r="F14">
        <v>12.451700000000001</v>
      </c>
      <c r="G14">
        <v>0</v>
      </c>
      <c r="H14">
        <v>0</v>
      </c>
      <c r="I14">
        <v>20.7</v>
      </c>
      <c r="J14">
        <v>9.26</v>
      </c>
      <c r="K14">
        <v>43.351999999999997</v>
      </c>
      <c r="L14">
        <v>4.6820000000000004</v>
      </c>
      <c r="M14">
        <v>13</v>
      </c>
      <c r="N14">
        <v>1</v>
      </c>
    </row>
    <row r="15" spans="1:21" x14ac:dyDescent="0.25">
      <c r="A15">
        <v>3</v>
      </c>
      <c r="B15">
        <v>1</v>
      </c>
      <c r="C15">
        <v>210</v>
      </c>
      <c r="D15">
        <v>2.29</v>
      </c>
      <c r="E15">
        <v>276.3</v>
      </c>
      <c r="F15">
        <v>16.00563</v>
      </c>
      <c r="G15">
        <v>0</v>
      </c>
      <c r="H15">
        <v>0</v>
      </c>
      <c r="I15">
        <v>20.7</v>
      </c>
      <c r="J15">
        <v>11.78</v>
      </c>
      <c r="K15">
        <v>52.497999999999998</v>
      </c>
      <c r="L15">
        <v>4.4569999999999999</v>
      </c>
      <c r="M15">
        <v>14</v>
      </c>
      <c r="N15">
        <v>1</v>
      </c>
    </row>
    <row r="16" spans="1:21" x14ac:dyDescent="0.25">
      <c r="A16">
        <v>3</v>
      </c>
      <c r="B16">
        <v>1</v>
      </c>
      <c r="C16">
        <v>225</v>
      </c>
      <c r="D16">
        <v>2.91</v>
      </c>
      <c r="E16">
        <v>339.5</v>
      </c>
      <c r="F16">
        <v>20.522449999999999</v>
      </c>
      <c r="G16">
        <v>0</v>
      </c>
      <c r="H16">
        <v>0</v>
      </c>
      <c r="I16">
        <v>20.7</v>
      </c>
      <c r="J16">
        <v>14.96</v>
      </c>
      <c r="K16">
        <v>64.504999999999995</v>
      </c>
      <c r="L16">
        <v>4.3120000000000003</v>
      </c>
      <c r="M16">
        <v>15</v>
      </c>
      <c r="N16">
        <v>1</v>
      </c>
    </row>
    <row r="17" spans="1:14" x14ac:dyDescent="0.25">
      <c r="A17">
        <v>3</v>
      </c>
      <c r="B17">
        <v>1</v>
      </c>
      <c r="C17">
        <v>240</v>
      </c>
      <c r="D17">
        <v>3.71</v>
      </c>
      <c r="E17">
        <v>413.31</v>
      </c>
      <c r="F17">
        <v>26.277850000000001</v>
      </c>
      <c r="G17">
        <v>0</v>
      </c>
      <c r="H17">
        <v>0</v>
      </c>
      <c r="I17">
        <v>20.7</v>
      </c>
      <c r="J17">
        <v>19.079999999999998</v>
      </c>
      <c r="K17">
        <v>78.528999999999996</v>
      </c>
      <c r="L17">
        <v>4.1159999999999997</v>
      </c>
      <c r="M17">
        <v>16</v>
      </c>
      <c r="N17">
        <v>1</v>
      </c>
    </row>
    <row r="18" spans="1:14" x14ac:dyDescent="0.25">
      <c r="A18">
        <v>3</v>
      </c>
      <c r="B18">
        <v>1</v>
      </c>
      <c r="C18">
        <v>255</v>
      </c>
      <c r="D18">
        <v>4.72</v>
      </c>
      <c r="E18">
        <v>506.25</v>
      </c>
      <c r="F18">
        <v>33.585979999999999</v>
      </c>
      <c r="G18">
        <v>0</v>
      </c>
      <c r="H18">
        <v>0</v>
      </c>
      <c r="I18">
        <v>20.7</v>
      </c>
      <c r="J18">
        <v>24.27</v>
      </c>
      <c r="K18">
        <v>96.188000000000002</v>
      </c>
      <c r="L18">
        <v>3.9630000000000001</v>
      </c>
      <c r="M18">
        <v>17</v>
      </c>
      <c r="N18">
        <v>1</v>
      </c>
    </row>
    <row r="19" spans="1:14" x14ac:dyDescent="0.25">
      <c r="A19">
        <v>3</v>
      </c>
      <c r="B19">
        <v>1</v>
      </c>
      <c r="C19">
        <v>270</v>
      </c>
      <c r="D19">
        <v>5.99</v>
      </c>
      <c r="E19">
        <v>616.23</v>
      </c>
      <c r="F19">
        <v>41.467449999999999</v>
      </c>
      <c r="G19">
        <v>0</v>
      </c>
      <c r="H19">
        <v>0</v>
      </c>
      <c r="I19">
        <v>20.7</v>
      </c>
      <c r="J19">
        <v>30.8</v>
      </c>
      <c r="K19">
        <v>117.083</v>
      </c>
      <c r="L19">
        <v>3.8010000000000002</v>
      </c>
      <c r="M19">
        <v>18</v>
      </c>
      <c r="N19">
        <v>1</v>
      </c>
    </row>
    <row r="20" spans="1:14" x14ac:dyDescent="0.25">
      <c r="A20">
        <v>3</v>
      </c>
      <c r="B20">
        <v>1</v>
      </c>
      <c r="C20">
        <v>285</v>
      </c>
      <c r="D20">
        <v>7.64</v>
      </c>
      <c r="E20">
        <v>754.68</v>
      </c>
      <c r="F20">
        <v>51.861409999999999</v>
      </c>
      <c r="G20">
        <v>0</v>
      </c>
      <c r="H20">
        <v>0</v>
      </c>
      <c r="I20">
        <v>20.7</v>
      </c>
      <c r="J20">
        <v>39.28</v>
      </c>
      <c r="K20">
        <v>143.38900000000001</v>
      </c>
      <c r="L20">
        <v>3.65</v>
      </c>
      <c r="M20">
        <v>19</v>
      </c>
      <c r="N20">
        <v>1</v>
      </c>
    </row>
    <row r="21" spans="1:14" x14ac:dyDescent="0.25">
      <c r="A21">
        <v>3</v>
      </c>
      <c r="B21">
        <v>1</v>
      </c>
      <c r="C21">
        <v>300</v>
      </c>
      <c r="D21">
        <v>9.7200000000000006</v>
      </c>
      <c r="E21">
        <v>926.05</v>
      </c>
      <c r="F21">
        <v>65.085160000000002</v>
      </c>
      <c r="G21">
        <v>0</v>
      </c>
      <c r="H21">
        <v>0</v>
      </c>
      <c r="I21">
        <v>20.7</v>
      </c>
      <c r="J21">
        <v>49.98</v>
      </c>
      <c r="K21">
        <v>175.94900000000001</v>
      </c>
      <c r="L21">
        <v>3.52</v>
      </c>
      <c r="M21">
        <v>20</v>
      </c>
      <c r="N21">
        <v>1</v>
      </c>
    </row>
    <row r="22" spans="1:14" x14ac:dyDescent="0.25">
      <c r="A22">
        <v>3</v>
      </c>
      <c r="B22">
        <v>2</v>
      </c>
      <c r="C22">
        <v>315</v>
      </c>
      <c r="D22">
        <v>9.7200000000000006</v>
      </c>
      <c r="E22">
        <v>916.68</v>
      </c>
      <c r="F22">
        <v>78.359960000000001</v>
      </c>
      <c r="G22">
        <v>0</v>
      </c>
      <c r="H22">
        <v>0</v>
      </c>
      <c r="I22">
        <v>20.7</v>
      </c>
      <c r="J22">
        <v>49.98</v>
      </c>
      <c r="K22">
        <v>174.17</v>
      </c>
      <c r="L22">
        <v>3.4849999999999999</v>
      </c>
      <c r="M22">
        <v>21</v>
      </c>
      <c r="N22">
        <v>1</v>
      </c>
    </row>
    <row r="23" spans="1:14" x14ac:dyDescent="0.25">
      <c r="A23">
        <v>3</v>
      </c>
      <c r="B23">
        <v>2</v>
      </c>
      <c r="C23">
        <v>330</v>
      </c>
      <c r="D23">
        <v>7.64</v>
      </c>
      <c r="E23">
        <v>729.76</v>
      </c>
      <c r="F23">
        <v>88.825389999999999</v>
      </c>
      <c r="G23">
        <v>0</v>
      </c>
      <c r="H23">
        <v>0</v>
      </c>
      <c r="I23">
        <v>20.7</v>
      </c>
      <c r="J23">
        <v>39.28</v>
      </c>
      <c r="K23">
        <v>138.655</v>
      </c>
      <c r="L23">
        <v>3.53</v>
      </c>
      <c r="M23">
        <v>22</v>
      </c>
      <c r="N23">
        <v>1</v>
      </c>
    </row>
    <row r="24" spans="1:14" x14ac:dyDescent="0.25">
      <c r="A24">
        <v>3</v>
      </c>
      <c r="B24">
        <v>2</v>
      </c>
      <c r="C24">
        <v>345</v>
      </c>
      <c r="D24">
        <v>6.02</v>
      </c>
      <c r="E24">
        <v>582.39</v>
      </c>
      <c r="F24">
        <v>96.776759999999996</v>
      </c>
      <c r="G24">
        <v>0</v>
      </c>
      <c r="H24">
        <v>0</v>
      </c>
      <c r="I24">
        <v>20.7</v>
      </c>
      <c r="J24">
        <v>30.95</v>
      </c>
      <c r="K24">
        <v>110.654</v>
      </c>
      <c r="L24">
        <v>3.5750000000000002</v>
      </c>
      <c r="M24">
        <v>23</v>
      </c>
      <c r="N24">
        <v>1</v>
      </c>
    </row>
    <row r="25" spans="1:14" x14ac:dyDescent="0.25">
      <c r="A25">
        <v>3</v>
      </c>
      <c r="B25">
        <v>2</v>
      </c>
      <c r="C25">
        <v>360</v>
      </c>
      <c r="D25">
        <v>4.72</v>
      </c>
      <c r="E25">
        <v>463.78</v>
      </c>
      <c r="F25">
        <v>104.16422</v>
      </c>
      <c r="G25">
        <v>0</v>
      </c>
      <c r="H25">
        <v>0</v>
      </c>
      <c r="I25">
        <v>20.7</v>
      </c>
      <c r="J25">
        <v>24.27</v>
      </c>
      <c r="K25">
        <v>88.119</v>
      </c>
      <c r="L25">
        <v>3.6309999999999998</v>
      </c>
      <c r="M25">
        <v>24</v>
      </c>
      <c r="N25">
        <v>1</v>
      </c>
    </row>
    <row r="26" spans="1:14" x14ac:dyDescent="0.25">
      <c r="A26">
        <v>3</v>
      </c>
      <c r="B26">
        <v>2</v>
      </c>
      <c r="C26">
        <v>375</v>
      </c>
      <c r="D26">
        <v>3.71</v>
      </c>
      <c r="E26">
        <v>370.02</v>
      </c>
      <c r="F26">
        <v>109.97852</v>
      </c>
      <c r="G26">
        <v>0</v>
      </c>
      <c r="H26">
        <v>0</v>
      </c>
      <c r="I26">
        <v>20.7</v>
      </c>
      <c r="J26">
        <v>19.079999999999998</v>
      </c>
      <c r="K26">
        <v>70.302999999999997</v>
      </c>
      <c r="L26">
        <v>3.6850000000000001</v>
      </c>
      <c r="M26">
        <v>25</v>
      </c>
      <c r="N26">
        <v>1</v>
      </c>
    </row>
    <row r="27" spans="1:14" x14ac:dyDescent="0.25">
      <c r="A27">
        <v>3</v>
      </c>
      <c r="B27">
        <v>2</v>
      </c>
      <c r="C27">
        <v>390</v>
      </c>
      <c r="D27">
        <v>2.91</v>
      </c>
      <c r="E27">
        <v>296.10000000000002</v>
      </c>
      <c r="F27">
        <v>114.54875</v>
      </c>
      <c r="G27">
        <v>0</v>
      </c>
      <c r="H27">
        <v>0</v>
      </c>
      <c r="I27">
        <v>20.7</v>
      </c>
      <c r="J27">
        <v>14.96</v>
      </c>
      <c r="K27">
        <v>56.259</v>
      </c>
      <c r="L27">
        <v>3.7610000000000001</v>
      </c>
      <c r="M27">
        <v>26</v>
      </c>
      <c r="N27">
        <v>1</v>
      </c>
    </row>
    <row r="28" spans="1:14" x14ac:dyDescent="0.25">
      <c r="A28">
        <v>3</v>
      </c>
      <c r="B28">
        <v>2</v>
      </c>
      <c r="C28">
        <v>405</v>
      </c>
      <c r="D28">
        <v>2.29</v>
      </c>
      <c r="E28">
        <v>236.91</v>
      </c>
      <c r="F28">
        <v>118.1443</v>
      </c>
      <c r="G28">
        <v>0</v>
      </c>
      <c r="H28">
        <v>0</v>
      </c>
      <c r="I28">
        <v>20.7</v>
      </c>
      <c r="J28">
        <v>11.78</v>
      </c>
      <c r="K28">
        <v>45.012</v>
      </c>
      <c r="L28">
        <v>3.8210000000000002</v>
      </c>
      <c r="M28">
        <v>27</v>
      </c>
      <c r="N28">
        <v>1</v>
      </c>
    </row>
    <row r="29" spans="1:14" x14ac:dyDescent="0.25">
      <c r="A29">
        <v>3</v>
      </c>
      <c r="B29">
        <v>2</v>
      </c>
      <c r="C29">
        <v>420</v>
      </c>
      <c r="D29">
        <v>1.8</v>
      </c>
      <c r="E29">
        <v>191.71</v>
      </c>
      <c r="F29">
        <v>120.96388</v>
      </c>
      <c r="G29">
        <v>0</v>
      </c>
      <c r="H29">
        <v>0</v>
      </c>
      <c r="I29">
        <v>20.7</v>
      </c>
      <c r="J29">
        <v>9.26</v>
      </c>
      <c r="K29">
        <v>36.424999999999997</v>
      </c>
      <c r="L29">
        <v>3.9340000000000002</v>
      </c>
      <c r="M29">
        <v>28</v>
      </c>
      <c r="N29">
        <v>1</v>
      </c>
    </row>
    <row r="30" spans="1:14" x14ac:dyDescent="0.25">
      <c r="A30">
        <v>3</v>
      </c>
      <c r="B30">
        <v>2</v>
      </c>
      <c r="C30">
        <v>435</v>
      </c>
      <c r="D30">
        <v>1.41</v>
      </c>
      <c r="E30">
        <v>154.08000000000001</v>
      </c>
      <c r="F30">
        <v>123.18342</v>
      </c>
      <c r="G30">
        <v>0</v>
      </c>
      <c r="H30">
        <v>0</v>
      </c>
      <c r="I30">
        <v>20.7</v>
      </c>
      <c r="J30">
        <v>7.25</v>
      </c>
      <c r="K30">
        <v>29.274999999999999</v>
      </c>
      <c r="L30">
        <v>4.0380000000000003</v>
      </c>
      <c r="M30">
        <v>29</v>
      </c>
      <c r="N30">
        <v>1</v>
      </c>
    </row>
    <row r="31" spans="1:14" x14ac:dyDescent="0.25">
      <c r="A31">
        <v>3</v>
      </c>
      <c r="B31">
        <v>2</v>
      </c>
      <c r="C31">
        <v>450</v>
      </c>
      <c r="D31">
        <v>1.1100000000000001</v>
      </c>
      <c r="E31">
        <v>124.44</v>
      </c>
      <c r="F31">
        <v>124.92779</v>
      </c>
      <c r="G31">
        <v>0</v>
      </c>
      <c r="H31">
        <v>0</v>
      </c>
      <c r="I31">
        <v>20.7</v>
      </c>
      <c r="J31">
        <v>5.71</v>
      </c>
      <c r="K31">
        <v>23.643999999999998</v>
      </c>
      <c r="L31">
        <v>4.141</v>
      </c>
      <c r="M31">
        <v>30</v>
      </c>
      <c r="N31">
        <v>1</v>
      </c>
    </row>
    <row r="32" spans="1:14" x14ac:dyDescent="0.25">
      <c r="A32">
        <v>3</v>
      </c>
      <c r="B32">
        <v>2</v>
      </c>
      <c r="C32">
        <v>465</v>
      </c>
      <c r="D32">
        <v>0.87</v>
      </c>
      <c r="E32">
        <v>101.47</v>
      </c>
      <c r="F32">
        <v>126.29752000000001</v>
      </c>
      <c r="G32">
        <v>67.257360000000006</v>
      </c>
      <c r="H32">
        <v>3.4886300000000001</v>
      </c>
      <c r="I32">
        <v>20.7</v>
      </c>
      <c r="J32">
        <v>4.47</v>
      </c>
      <c r="K32">
        <v>19.279</v>
      </c>
      <c r="L32">
        <v>4.3129999999999997</v>
      </c>
      <c r="M32">
        <v>31</v>
      </c>
      <c r="N32">
        <v>1</v>
      </c>
    </row>
    <row r="33" spans="1:14" x14ac:dyDescent="0.25">
      <c r="A33">
        <v>3</v>
      </c>
      <c r="B33">
        <v>2</v>
      </c>
      <c r="C33">
        <v>480</v>
      </c>
      <c r="D33">
        <v>0.69</v>
      </c>
      <c r="E33">
        <v>82.1</v>
      </c>
      <c r="F33">
        <v>127.37509</v>
      </c>
      <c r="G33">
        <v>120.16853999999999</v>
      </c>
      <c r="H33">
        <v>7.7031099999999997</v>
      </c>
      <c r="I33">
        <v>20.7</v>
      </c>
      <c r="J33">
        <v>3.55</v>
      </c>
      <c r="K33">
        <v>15.6</v>
      </c>
      <c r="L33">
        <v>4.3940000000000001</v>
      </c>
      <c r="M33">
        <v>32</v>
      </c>
      <c r="N33">
        <v>1</v>
      </c>
    </row>
    <row r="34" spans="1:14" x14ac:dyDescent="0.25">
      <c r="A34">
        <v>3</v>
      </c>
      <c r="B34">
        <v>2</v>
      </c>
      <c r="C34">
        <v>495</v>
      </c>
      <c r="D34">
        <v>0.54</v>
      </c>
      <c r="E34">
        <v>66.39</v>
      </c>
      <c r="F34">
        <v>128.22253000000001</v>
      </c>
      <c r="G34">
        <v>161.78018</v>
      </c>
      <c r="H34">
        <v>12.82545</v>
      </c>
      <c r="I34">
        <v>20.7</v>
      </c>
      <c r="J34">
        <v>2.78</v>
      </c>
      <c r="K34">
        <v>12.614000000000001</v>
      </c>
      <c r="L34">
        <v>4.5369999999999999</v>
      </c>
      <c r="M34">
        <v>33</v>
      </c>
      <c r="N34">
        <v>1</v>
      </c>
    </row>
    <row r="35" spans="1:14" x14ac:dyDescent="0.25">
      <c r="A35">
        <v>3</v>
      </c>
      <c r="B35">
        <v>2</v>
      </c>
      <c r="C35">
        <v>510</v>
      </c>
      <c r="D35">
        <v>0.42</v>
      </c>
      <c r="E35">
        <v>54.46</v>
      </c>
      <c r="F35">
        <v>128.88776999999999</v>
      </c>
      <c r="G35">
        <v>194.44472999999999</v>
      </c>
      <c r="H35">
        <v>18.790559999999999</v>
      </c>
      <c r="I35">
        <v>20.7</v>
      </c>
      <c r="J35">
        <v>2.16</v>
      </c>
      <c r="K35">
        <v>10.348000000000001</v>
      </c>
      <c r="L35">
        <v>4.7910000000000004</v>
      </c>
      <c r="M35">
        <v>34</v>
      </c>
      <c r="N35">
        <v>1</v>
      </c>
    </row>
    <row r="36" spans="1:14" x14ac:dyDescent="0.25">
      <c r="A36">
        <v>3</v>
      </c>
      <c r="B36">
        <v>2</v>
      </c>
      <c r="C36">
        <v>525</v>
      </c>
      <c r="D36">
        <v>0.33</v>
      </c>
      <c r="E36">
        <v>44.6</v>
      </c>
      <c r="F36">
        <v>129.41084000000001</v>
      </c>
      <c r="G36">
        <v>220.12902</v>
      </c>
      <c r="H36">
        <v>25.97392</v>
      </c>
      <c r="I36">
        <v>20.7</v>
      </c>
      <c r="J36">
        <v>1.7</v>
      </c>
      <c r="K36">
        <v>8.4749999999999996</v>
      </c>
      <c r="L36">
        <v>4.9850000000000003</v>
      </c>
      <c r="M36">
        <v>35</v>
      </c>
      <c r="N36">
        <v>1</v>
      </c>
    </row>
    <row r="37" spans="1:14" x14ac:dyDescent="0.25">
      <c r="A37">
        <v>3</v>
      </c>
      <c r="B37">
        <v>2</v>
      </c>
      <c r="C37">
        <v>540</v>
      </c>
      <c r="D37">
        <v>0.26</v>
      </c>
      <c r="E37">
        <v>37.1</v>
      </c>
      <c r="F37">
        <v>129.82159999999999</v>
      </c>
      <c r="G37">
        <v>240.29852</v>
      </c>
      <c r="H37">
        <v>34.089730000000003</v>
      </c>
      <c r="I37">
        <v>20.7</v>
      </c>
      <c r="J37">
        <v>1.34</v>
      </c>
      <c r="K37">
        <v>7.0490000000000004</v>
      </c>
      <c r="L37">
        <v>5.26</v>
      </c>
      <c r="M37">
        <v>36</v>
      </c>
      <c r="N37">
        <v>1</v>
      </c>
    </row>
    <row r="38" spans="1:14" x14ac:dyDescent="0.25">
      <c r="A38">
        <v>3</v>
      </c>
      <c r="B38">
        <v>2</v>
      </c>
      <c r="C38">
        <v>555</v>
      </c>
      <c r="D38">
        <v>0.21</v>
      </c>
      <c r="E38">
        <v>30.85</v>
      </c>
      <c r="F38">
        <v>130.14439999999999</v>
      </c>
      <c r="G38">
        <v>256.14873</v>
      </c>
      <c r="H38">
        <v>43.703919999999997</v>
      </c>
      <c r="I38">
        <v>20.7</v>
      </c>
      <c r="J38">
        <v>1.08</v>
      </c>
      <c r="K38">
        <v>5.8609999999999998</v>
      </c>
      <c r="L38">
        <v>5.4269999999999996</v>
      </c>
      <c r="M38">
        <v>37</v>
      </c>
      <c r="N38">
        <v>1</v>
      </c>
    </row>
    <row r="39" spans="1:14" x14ac:dyDescent="0.25">
      <c r="A39">
        <v>3</v>
      </c>
      <c r="B39">
        <v>2</v>
      </c>
      <c r="C39">
        <v>570</v>
      </c>
      <c r="D39">
        <v>0.16</v>
      </c>
      <c r="E39">
        <v>25.67</v>
      </c>
      <c r="F39">
        <v>130.39809</v>
      </c>
      <c r="G39">
        <v>268.60523000000001</v>
      </c>
      <c r="H39">
        <v>55.075899999999997</v>
      </c>
      <c r="I39">
        <v>20.7</v>
      </c>
      <c r="J39">
        <v>0.82</v>
      </c>
      <c r="K39">
        <v>4.8769999999999998</v>
      </c>
      <c r="L39">
        <v>5.9480000000000004</v>
      </c>
      <c r="M39">
        <v>38</v>
      </c>
      <c r="N39">
        <v>1</v>
      </c>
    </row>
    <row r="40" spans="1:14" x14ac:dyDescent="0.25">
      <c r="A40">
        <v>3</v>
      </c>
      <c r="B40">
        <v>2</v>
      </c>
      <c r="C40">
        <v>585</v>
      </c>
      <c r="D40">
        <v>0.13</v>
      </c>
      <c r="E40">
        <v>21.32</v>
      </c>
      <c r="F40">
        <v>130.59836000000001</v>
      </c>
      <c r="G40">
        <v>278.4393</v>
      </c>
      <c r="H40">
        <v>68.716489999999993</v>
      </c>
      <c r="I40">
        <v>20.7</v>
      </c>
      <c r="J40">
        <v>0.67</v>
      </c>
      <c r="K40">
        <v>4.0519999999999996</v>
      </c>
      <c r="L40">
        <v>6.048</v>
      </c>
      <c r="M40">
        <v>39</v>
      </c>
      <c r="N40">
        <v>1</v>
      </c>
    </row>
    <row r="41" spans="1:14" x14ac:dyDescent="0.25">
      <c r="A41">
        <v>3</v>
      </c>
      <c r="B41">
        <v>2</v>
      </c>
      <c r="C41">
        <v>600</v>
      </c>
      <c r="D41">
        <v>0.1</v>
      </c>
      <c r="E41">
        <v>17.77</v>
      </c>
      <c r="F41">
        <v>130.75543999999999</v>
      </c>
      <c r="G41">
        <v>286.15230000000003</v>
      </c>
      <c r="H41">
        <v>84.760729999999995</v>
      </c>
      <c r="I41">
        <v>20.7</v>
      </c>
      <c r="J41">
        <v>0.51</v>
      </c>
      <c r="K41">
        <v>3.3759999999999999</v>
      </c>
      <c r="L41">
        <v>6.62</v>
      </c>
      <c r="M41">
        <v>40</v>
      </c>
      <c r="N41">
        <v>1</v>
      </c>
    </row>
    <row r="42" spans="1:14" x14ac:dyDescent="0.25">
      <c r="A42">
        <v>3</v>
      </c>
      <c r="B42">
        <v>3</v>
      </c>
      <c r="C42">
        <v>615</v>
      </c>
      <c r="D42">
        <v>0.1</v>
      </c>
      <c r="E42">
        <v>18.489999999999998</v>
      </c>
      <c r="F42">
        <v>130.91252</v>
      </c>
      <c r="G42">
        <v>293.86529999999999</v>
      </c>
      <c r="H42">
        <v>83.650790000000001</v>
      </c>
      <c r="I42">
        <v>20.7</v>
      </c>
      <c r="J42">
        <v>0.51</v>
      </c>
      <c r="K42">
        <v>3.5129999999999999</v>
      </c>
      <c r="L42">
        <v>6.8879999999999999</v>
      </c>
      <c r="M42">
        <v>41</v>
      </c>
      <c r="N42">
        <v>1</v>
      </c>
    </row>
    <row r="43" spans="1:14" x14ac:dyDescent="0.25">
      <c r="A43">
        <v>3</v>
      </c>
      <c r="B43">
        <v>3</v>
      </c>
      <c r="C43">
        <v>630</v>
      </c>
      <c r="D43">
        <v>0.13</v>
      </c>
      <c r="E43">
        <v>23.27</v>
      </c>
      <c r="F43">
        <v>131.11044000000001</v>
      </c>
      <c r="G43">
        <v>303.58368000000002</v>
      </c>
      <c r="H43">
        <v>68.668539999999993</v>
      </c>
      <c r="I43">
        <v>20.7</v>
      </c>
      <c r="J43">
        <v>0.67</v>
      </c>
      <c r="K43">
        <v>4.4210000000000003</v>
      </c>
      <c r="L43">
        <v>6.5990000000000002</v>
      </c>
      <c r="M43">
        <v>42</v>
      </c>
      <c r="N43">
        <v>1</v>
      </c>
    </row>
    <row r="44" spans="1:14" x14ac:dyDescent="0.25">
      <c r="A44">
        <v>3</v>
      </c>
      <c r="B44">
        <v>3</v>
      </c>
      <c r="C44">
        <v>645</v>
      </c>
      <c r="D44">
        <v>0.16</v>
      </c>
      <c r="E44">
        <v>28.77</v>
      </c>
      <c r="F44">
        <v>131.36098000000001</v>
      </c>
      <c r="G44">
        <v>315.88592</v>
      </c>
      <c r="H44">
        <v>57.791049999999998</v>
      </c>
      <c r="I44">
        <v>20.7</v>
      </c>
      <c r="J44">
        <v>0.82</v>
      </c>
      <c r="K44">
        <v>5.4660000000000002</v>
      </c>
      <c r="L44">
        <v>6.6660000000000004</v>
      </c>
      <c r="M44">
        <v>43</v>
      </c>
      <c r="N44">
        <v>1</v>
      </c>
    </row>
    <row r="45" spans="1:14" x14ac:dyDescent="0.25">
      <c r="A45">
        <v>3</v>
      </c>
      <c r="B45">
        <v>3</v>
      </c>
      <c r="C45">
        <v>660</v>
      </c>
      <c r="D45">
        <v>0.21</v>
      </c>
      <c r="E45">
        <v>34.909999999999997</v>
      </c>
      <c r="F45">
        <v>131.67907</v>
      </c>
      <c r="G45">
        <v>331.50474000000003</v>
      </c>
      <c r="H45">
        <v>49.978090000000002</v>
      </c>
      <c r="I45">
        <v>20.7</v>
      </c>
      <c r="J45">
        <v>1.08</v>
      </c>
      <c r="K45">
        <v>6.633</v>
      </c>
      <c r="L45">
        <v>6.1420000000000003</v>
      </c>
      <c r="M45">
        <v>44</v>
      </c>
      <c r="N45">
        <v>1</v>
      </c>
    </row>
    <row r="46" spans="1:14" x14ac:dyDescent="0.25">
      <c r="A46">
        <v>3</v>
      </c>
      <c r="B46">
        <v>3</v>
      </c>
      <c r="C46">
        <v>675</v>
      </c>
      <c r="D46">
        <v>0.26</v>
      </c>
      <c r="E46">
        <v>42.68</v>
      </c>
      <c r="F46">
        <v>132.08591000000001</v>
      </c>
      <c r="G46">
        <v>351.48140999999998</v>
      </c>
      <c r="H46">
        <v>43.339260000000003</v>
      </c>
      <c r="I46">
        <v>20.7</v>
      </c>
      <c r="J46">
        <v>1.34</v>
      </c>
      <c r="K46">
        <v>8.11</v>
      </c>
      <c r="L46">
        <v>6.0519999999999996</v>
      </c>
      <c r="M46">
        <v>45</v>
      </c>
      <c r="N46">
        <v>1</v>
      </c>
    </row>
    <row r="47" spans="1:14" x14ac:dyDescent="0.25">
      <c r="A47">
        <v>3</v>
      </c>
      <c r="B47">
        <v>3</v>
      </c>
      <c r="C47">
        <v>690</v>
      </c>
      <c r="D47">
        <v>0.33</v>
      </c>
      <c r="E47">
        <v>51.93</v>
      </c>
      <c r="F47">
        <v>132.60191</v>
      </c>
      <c r="G47">
        <v>376.81862000000001</v>
      </c>
      <c r="H47">
        <v>38.193649999999998</v>
      </c>
      <c r="I47">
        <v>20.7</v>
      </c>
      <c r="J47">
        <v>1.7</v>
      </c>
      <c r="K47">
        <v>9.8659999999999997</v>
      </c>
      <c r="L47">
        <v>5.8040000000000003</v>
      </c>
      <c r="M47">
        <v>46</v>
      </c>
      <c r="N47">
        <v>1</v>
      </c>
    </row>
    <row r="48" spans="1:14" x14ac:dyDescent="0.25">
      <c r="A48">
        <v>3</v>
      </c>
      <c r="B48">
        <v>3</v>
      </c>
      <c r="C48">
        <v>705</v>
      </c>
      <c r="D48">
        <v>0.42</v>
      </c>
      <c r="E48">
        <v>62.8</v>
      </c>
      <c r="F48">
        <v>133.25928999999999</v>
      </c>
      <c r="G48">
        <v>409.09751999999997</v>
      </c>
      <c r="H48">
        <v>34.285739999999997</v>
      </c>
      <c r="I48">
        <v>20.7</v>
      </c>
      <c r="J48">
        <v>2.16</v>
      </c>
      <c r="K48">
        <v>11.932</v>
      </c>
      <c r="L48">
        <v>5.524</v>
      </c>
      <c r="M48">
        <v>47</v>
      </c>
      <c r="N48">
        <v>1</v>
      </c>
    </row>
    <row r="49" spans="1:14" x14ac:dyDescent="0.25">
      <c r="A49">
        <v>3</v>
      </c>
      <c r="B49">
        <v>3</v>
      </c>
      <c r="C49">
        <v>720</v>
      </c>
      <c r="D49">
        <v>0.54</v>
      </c>
      <c r="E49">
        <v>76.08</v>
      </c>
      <c r="F49">
        <v>134.09574000000001</v>
      </c>
      <c r="G49">
        <v>450.16924999999998</v>
      </c>
      <c r="H49">
        <v>31.140650000000001</v>
      </c>
      <c r="I49">
        <v>20.7</v>
      </c>
      <c r="J49">
        <v>2.78</v>
      </c>
      <c r="K49">
        <v>14.456</v>
      </c>
      <c r="L49">
        <v>5.2</v>
      </c>
      <c r="M49">
        <v>48</v>
      </c>
      <c r="N49">
        <v>1</v>
      </c>
    </row>
    <row r="50" spans="1:14" x14ac:dyDescent="0.25">
      <c r="A50">
        <v>3</v>
      </c>
      <c r="B50">
        <v>3</v>
      </c>
      <c r="C50">
        <v>735</v>
      </c>
      <c r="D50">
        <v>0.69</v>
      </c>
      <c r="E50">
        <v>92.79</v>
      </c>
      <c r="F50">
        <v>135.15996000000001</v>
      </c>
      <c r="G50">
        <v>502.42482000000001</v>
      </c>
      <c r="H50">
        <v>28.498290000000001</v>
      </c>
      <c r="I50">
        <v>20.7</v>
      </c>
      <c r="J50">
        <v>3.55</v>
      </c>
      <c r="K50">
        <v>17.63</v>
      </c>
      <c r="L50">
        <v>4.9660000000000002</v>
      </c>
      <c r="M50">
        <v>49</v>
      </c>
      <c r="N50">
        <v>1</v>
      </c>
    </row>
    <row r="51" spans="1:14" x14ac:dyDescent="0.25">
      <c r="A51">
        <v>3</v>
      </c>
      <c r="B51">
        <v>3</v>
      </c>
      <c r="C51">
        <v>750</v>
      </c>
      <c r="D51">
        <v>0.87</v>
      </c>
      <c r="E51">
        <v>112.82</v>
      </c>
      <c r="F51">
        <v>136.51634000000001</v>
      </c>
      <c r="G51">
        <v>569.02657999999997</v>
      </c>
      <c r="H51">
        <v>26.546610000000001</v>
      </c>
      <c r="I51">
        <v>20.7</v>
      </c>
      <c r="J51">
        <v>4.47</v>
      </c>
      <c r="K51">
        <v>21.434999999999999</v>
      </c>
      <c r="L51">
        <v>4.7949999999999999</v>
      </c>
      <c r="M51">
        <v>50</v>
      </c>
      <c r="N51">
        <v>1</v>
      </c>
    </row>
    <row r="52" spans="1:14" x14ac:dyDescent="0.25">
      <c r="A52">
        <v>3</v>
      </c>
      <c r="B52">
        <v>3</v>
      </c>
      <c r="C52">
        <v>765</v>
      </c>
      <c r="D52">
        <v>1.1100000000000001</v>
      </c>
      <c r="E52">
        <v>137.81</v>
      </c>
      <c r="F52">
        <v>138.23793000000001</v>
      </c>
      <c r="G52">
        <v>0</v>
      </c>
      <c r="H52">
        <v>0</v>
      </c>
      <c r="I52">
        <v>20.7</v>
      </c>
      <c r="J52">
        <v>5.71</v>
      </c>
      <c r="K52">
        <v>26.183</v>
      </c>
      <c r="L52">
        <v>4.585</v>
      </c>
      <c r="M52">
        <v>51</v>
      </c>
      <c r="N52">
        <v>1</v>
      </c>
    </row>
    <row r="53" spans="1:14" x14ac:dyDescent="0.25">
      <c r="A53">
        <v>3</v>
      </c>
      <c r="B53">
        <v>3</v>
      </c>
      <c r="C53">
        <v>780</v>
      </c>
      <c r="D53">
        <v>1.41</v>
      </c>
      <c r="E53">
        <v>168.75</v>
      </c>
      <c r="F53">
        <v>140.43075999999999</v>
      </c>
      <c r="G53">
        <v>0</v>
      </c>
      <c r="H53">
        <v>0</v>
      </c>
      <c r="I53">
        <v>20.7</v>
      </c>
      <c r="J53">
        <v>7.25</v>
      </c>
      <c r="K53">
        <v>32.061999999999998</v>
      </c>
      <c r="L53">
        <v>4.4219999999999997</v>
      </c>
      <c r="M53">
        <v>52</v>
      </c>
      <c r="N53">
        <v>1</v>
      </c>
    </row>
    <row r="54" spans="1:14" x14ac:dyDescent="0.25">
      <c r="A54">
        <v>3</v>
      </c>
      <c r="B54">
        <v>3</v>
      </c>
      <c r="C54">
        <v>795</v>
      </c>
      <c r="D54">
        <v>1.8</v>
      </c>
      <c r="E54">
        <v>205.51</v>
      </c>
      <c r="F54">
        <v>143.22128000000001</v>
      </c>
      <c r="G54">
        <v>0</v>
      </c>
      <c r="H54">
        <v>0</v>
      </c>
      <c r="I54">
        <v>20.7</v>
      </c>
      <c r="J54">
        <v>9.26</v>
      </c>
      <c r="K54">
        <v>39.048000000000002</v>
      </c>
      <c r="L54">
        <v>4.2169999999999996</v>
      </c>
      <c r="M54">
        <v>53</v>
      </c>
      <c r="N54">
        <v>1</v>
      </c>
    </row>
    <row r="55" spans="1:14" x14ac:dyDescent="0.25">
      <c r="A55">
        <v>3</v>
      </c>
      <c r="B55">
        <v>3</v>
      </c>
      <c r="C55">
        <v>810</v>
      </c>
      <c r="D55">
        <v>2.29</v>
      </c>
      <c r="E55">
        <v>254.51</v>
      </c>
      <c r="F55">
        <v>146.77127999999999</v>
      </c>
      <c r="G55">
        <v>0</v>
      </c>
      <c r="H55">
        <v>0</v>
      </c>
      <c r="I55">
        <v>20.7</v>
      </c>
      <c r="J55">
        <v>11.78</v>
      </c>
      <c r="K55">
        <v>48.356999999999999</v>
      </c>
      <c r="L55">
        <v>4.1050000000000004</v>
      </c>
      <c r="M55">
        <v>54</v>
      </c>
      <c r="N55">
        <v>1</v>
      </c>
    </row>
    <row r="56" spans="1:14" x14ac:dyDescent="0.25">
      <c r="A56">
        <v>3</v>
      </c>
      <c r="B56">
        <v>3</v>
      </c>
      <c r="C56">
        <v>825</v>
      </c>
      <c r="D56">
        <v>2.91</v>
      </c>
      <c r="E56">
        <v>312.13</v>
      </c>
      <c r="F56">
        <v>151.29203000000001</v>
      </c>
      <c r="G56">
        <v>0</v>
      </c>
      <c r="H56">
        <v>0</v>
      </c>
      <c r="I56">
        <v>20.7</v>
      </c>
      <c r="J56">
        <v>14.96</v>
      </c>
      <c r="K56">
        <v>59.304000000000002</v>
      </c>
      <c r="L56">
        <v>3.964</v>
      </c>
      <c r="M56">
        <v>55</v>
      </c>
      <c r="N56">
        <v>1</v>
      </c>
    </row>
    <row r="57" spans="1:14" x14ac:dyDescent="0.25">
      <c r="A57">
        <v>3</v>
      </c>
      <c r="B57">
        <v>3</v>
      </c>
      <c r="C57">
        <v>840</v>
      </c>
      <c r="D57">
        <v>3.71</v>
      </c>
      <c r="E57">
        <v>384.79</v>
      </c>
      <c r="F57">
        <v>157.04035999999999</v>
      </c>
      <c r="G57">
        <v>0</v>
      </c>
      <c r="H57">
        <v>0</v>
      </c>
      <c r="I57">
        <v>20.7</v>
      </c>
      <c r="J57">
        <v>19.079999999999998</v>
      </c>
      <c r="K57">
        <v>73.111000000000004</v>
      </c>
      <c r="L57">
        <v>3.8319999999999999</v>
      </c>
      <c r="M57">
        <v>56</v>
      </c>
      <c r="N57">
        <v>1</v>
      </c>
    </row>
    <row r="58" spans="1:14" x14ac:dyDescent="0.25">
      <c r="A58">
        <v>3</v>
      </c>
      <c r="B58">
        <v>3</v>
      </c>
      <c r="C58">
        <v>855</v>
      </c>
      <c r="D58">
        <v>4.72</v>
      </c>
      <c r="E58">
        <v>476.39</v>
      </c>
      <c r="F58">
        <v>164.36969999999999</v>
      </c>
      <c r="G58">
        <v>0</v>
      </c>
      <c r="H58">
        <v>0</v>
      </c>
      <c r="I58">
        <v>20.7</v>
      </c>
      <c r="J58">
        <v>24.27</v>
      </c>
      <c r="K58">
        <v>90.513999999999996</v>
      </c>
      <c r="L58">
        <v>3.7290000000000001</v>
      </c>
      <c r="M58">
        <v>57</v>
      </c>
      <c r="N58">
        <v>1</v>
      </c>
    </row>
    <row r="59" spans="1:14" x14ac:dyDescent="0.25">
      <c r="A59">
        <v>3</v>
      </c>
      <c r="B59">
        <v>3</v>
      </c>
      <c r="C59">
        <v>870</v>
      </c>
      <c r="D59">
        <v>5.99</v>
      </c>
      <c r="E59">
        <v>587.28</v>
      </c>
      <c r="F59">
        <v>172.25117</v>
      </c>
      <c r="G59">
        <v>0</v>
      </c>
      <c r="H59">
        <v>0</v>
      </c>
      <c r="I59">
        <v>20.7</v>
      </c>
      <c r="J59">
        <v>30.8</v>
      </c>
      <c r="K59">
        <v>111.584</v>
      </c>
      <c r="L59">
        <v>3.6230000000000002</v>
      </c>
      <c r="M59">
        <v>58</v>
      </c>
      <c r="N59">
        <v>1</v>
      </c>
    </row>
    <row r="60" spans="1:14" x14ac:dyDescent="0.25">
      <c r="A60">
        <v>3</v>
      </c>
      <c r="B60">
        <v>3</v>
      </c>
      <c r="C60">
        <v>885</v>
      </c>
      <c r="D60">
        <v>7.64</v>
      </c>
      <c r="E60">
        <v>735.46</v>
      </c>
      <c r="F60">
        <v>182.64042000000001</v>
      </c>
      <c r="G60">
        <v>0</v>
      </c>
      <c r="H60">
        <v>0</v>
      </c>
      <c r="I60">
        <v>20.7</v>
      </c>
      <c r="J60">
        <v>39.28</v>
      </c>
      <c r="K60">
        <v>139.73699999999999</v>
      </c>
      <c r="L60">
        <v>3.5569999999999999</v>
      </c>
      <c r="M60">
        <v>59</v>
      </c>
      <c r="N60">
        <v>1</v>
      </c>
    </row>
    <row r="61" spans="1:14" x14ac:dyDescent="0.25">
      <c r="A61">
        <v>3</v>
      </c>
      <c r="B61">
        <v>3</v>
      </c>
      <c r="C61">
        <v>900</v>
      </c>
      <c r="D61">
        <v>9.7200000000000006</v>
      </c>
      <c r="E61">
        <v>918.22</v>
      </c>
      <c r="F61">
        <v>195.86338000000001</v>
      </c>
      <c r="G61">
        <v>0</v>
      </c>
      <c r="H61">
        <v>0</v>
      </c>
      <c r="I61">
        <v>20.7</v>
      </c>
      <c r="J61">
        <v>49.98</v>
      </c>
      <c r="K61">
        <v>174.46100000000001</v>
      </c>
      <c r="L61">
        <v>3.4910000000000001</v>
      </c>
      <c r="M61">
        <v>60</v>
      </c>
      <c r="N61">
        <v>1</v>
      </c>
    </row>
    <row r="62" spans="1:14" x14ac:dyDescent="0.25">
      <c r="A62">
        <v>3</v>
      </c>
      <c r="B62">
        <v>4</v>
      </c>
      <c r="C62">
        <v>915</v>
      </c>
      <c r="D62">
        <v>9.7200000000000006</v>
      </c>
      <c r="E62">
        <v>913.63</v>
      </c>
      <c r="F62">
        <v>209.13896</v>
      </c>
      <c r="G62">
        <v>0</v>
      </c>
      <c r="H62">
        <v>0</v>
      </c>
      <c r="I62">
        <v>20.7</v>
      </c>
      <c r="J62">
        <v>49.98</v>
      </c>
      <c r="K62">
        <v>173.59</v>
      </c>
      <c r="L62">
        <v>3.4729999999999999</v>
      </c>
      <c r="M62">
        <v>61</v>
      </c>
      <c r="N62">
        <v>1</v>
      </c>
    </row>
    <row r="63" spans="1:14" x14ac:dyDescent="0.25">
      <c r="A63">
        <v>3</v>
      </c>
      <c r="B63">
        <v>4</v>
      </c>
      <c r="C63">
        <v>930</v>
      </c>
      <c r="D63">
        <v>7.64</v>
      </c>
      <c r="E63">
        <v>727.36</v>
      </c>
      <c r="F63">
        <v>219.60282000000001</v>
      </c>
      <c r="G63">
        <v>0</v>
      </c>
      <c r="H63">
        <v>0</v>
      </c>
      <c r="I63">
        <v>20.7</v>
      </c>
      <c r="J63">
        <v>39.28</v>
      </c>
      <c r="K63">
        <v>138.19900000000001</v>
      </c>
      <c r="L63">
        <v>3.5179999999999998</v>
      </c>
      <c r="M63">
        <v>62</v>
      </c>
      <c r="N63">
        <v>1</v>
      </c>
    </row>
    <row r="64" spans="1:14" x14ac:dyDescent="0.25">
      <c r="A64">
        <v>3</v>
      </c>
      <c r="B64">
        <v>4</v>
      </c>
      <c r="C64">
        <v>945</v>
      </c>
      <c r="D64">
        <v>6.02</v>
      </c>
      <c r="E64">
        <v>578.91999999999996</v>
      </c>
      <c r="F64">
        <v>227.54477</v>
      </c>
      <c r="G64">
        <v>0</v>
      </c>
      <c r="H64">
        <v>0</v>
      </c>
      <c r="I64">
        <v>20.7</v>
      </c>
      <c r="J64">
        <v>30.95</v>
      </c>
      <c r="K64">
        <v>109.995</v>
      </c>
      <c r="L64">
        <v>3.5539999999999998</v>
      </c>
      <c r="M64">
        <v>63</v>
      </c>
      <c r="N64">
        <v>1</v>
      </c>
    </row>
    <row r="65" spans="1:14" x14ac:dyDescent="0.25">
      <c r="A65">
        <v>3</v>
      </c>
      <c r="B65">
        <v>4</v>
      </c>
      <c r="C65">
        <v>960</v>
      </c>
      <c r="D65">
        <v>4.72</v>
      </c>
      <c r="E65">
        <v>461.77</v>
      </c>
      <c r="F65">
        <v>234.92672999999999</v>
      </c>
      <c r="G65">
        <v>0</v>
      </c>
      <c r="H65">
        <v>0</v>
      </c>
      <c r="I65">
        <v>20.7</v>
      </c>
      <c r="J65">
        <v>24.27</v>
      </c>
      <c r="K65">
        <v>87.736000000000004</v>
      </c>
      <c r="L65">
        <v>3.6150000000000002</v>
      </c>
      <c r="M65">
        <v>64</v>
      </c>
      <c r="N65">
        <v>1</v>
      </c>
    </row>
    <row r="66" spans="1:14" x14ac:dyDescent="0.25">
      <c r="A66">
        <v>3</v>
      </c>
      <c r="B66">
        <v>4</v>
      </c>
      <c r="C66">
        <v>975</v>
      </c>
      <c r="D66">
        <v>3.71</v>
      </c>
      <c r="E66">
        <v>370.33</v>
      </c>
      <c r="F66">
        <v>240.74181999999999</v>
      </c>
      <c r="G66">
        <v>0</v>
      </c>
      <c r="H66">
        <v>0</v>
      </c>
      <c r="I66">
        <v>20.7</v>
      </c>
      <c r="J66">
        <v>19.079999999999998</v>
      </c>
      <c r="K66">
        <v>70.363</v>
      </c>
      <c r="L66">
        <v>3.6880000000000002</v>
      </c>
      <c r="M66">
        <v>65</v>
      </c>
      <c r="N66">
        <v>1</v>
      </c>
    </row>
    <row r="67" spans="1:14" x14ac:dyDescent="0.25">
      <c r="A67">
        <v>3</v>
      </c>
      <c r="B67">
        <v>4</v>
      </c>
      <c r="C67">
        <v>990</v>
      </c>
      <c r="D67">
        <v>2.91</v>
      </c>
      <c r="E67">
        <v>296.99</v>
      </c>
      <c r="F67">
        <v>245.31048000000001</v>
      </c>
      <c r="G67">
        <v>0</v>
      </c>
      <c r="H67">
        <v>0</v>
      </c>
      <c r="I67">
        <v>20.7</v>
      </c>
      <c r="J67">
        <v>14.96</v>
      </c>
      <c r="K67">
        <v>56.427999999999997</v>
      </c>
      <c r="L67">
        <v>3.7719999999999998</v>
      </c>
      <c r="M67">
        <v>66</v>
      </c>
      <c r="N67">
        <v>1</v>
      </c>
    </row>
    <row r="68" spans="1:14" x14ac:dyDescent="0.25">
      <c r="A68">
        <v>3</v>
      </c>
      <c r="B68">
        <v>4</v>
      </c>
      <c r="C68">
        <v>1005</v>
      </c>
      <c r="D68">
        <v>2.29</v>
      </c>
      <c r="E68">
        <v>239.24</v>
      </c>
      <c r="F68">
        <v>248.90209999999999</v>
      </c>
      <c r="G68">
        <v>0</v>
      </c>
      <c r="H68">
        <v>0</v>
      </c>
      <c r="I68">
        <v>20.7</v>
      </c>
      <c r="J68">
        <v>11.78</v>
      </c>
      <c r="K68">
        <v>45.456000000000003</v>
      </c>
      <c r="L68">
        <v>3.859</v>
      </c>
      <c r="M68">
        <v>67</v>
      </c>
      <c r="N68">
        <v>1</v>
      </c>
    </row>
    <row r="69" spans="1:14" x14ac:dyDescent="0.25">
      <c r="A69">
        <v>3</v>
      </c>
      <c r="B69">
        <v>4</v>
      </c>
      <c r="C69">
        <v>1020</v>
      </c>
      <c r="D69">
        <v>1.8</v>
      </c>
      <c r="E69">
        <v>191.15</v>
      </c>
      <c r="F69">
        <v>251.72325000000001</v>
      </c>
      <c r="G69">
        <v>0</v>
      </c>
      <c r="H69">
        <v>0</v>
      </c>
      <c r="I69">
        <v>20.7</v>
      </c>
      <c r="J69">
        <v>9.26</v>
      </c>
      <c r="K69">
        <v>36.319000000000003</v>
      </c>
      <c r="L69">
        <v>3.9220000000000002</v>
      </c>
      <c r="M69">
        <v>68</v>
      </c>
      <c r="N69">
        <v>1</v>
      </c>
    </row>
    <row r="70" spans="1:14" x14ac:dyDescent="0.25">
      <c r="A70">
        <v>3</v>
      </c>
      <c r="B70">
        <v>4</v>
      </c>
      <c r="C70">
        <v>1035</v>
      </c>
      <c r="D70">
        <v>1.41</v>
      </c>
      <c r="E70">
        <v>154.09</v>
      </c>
      <c r="F70">
        <v>253.94042999999999</v>
      </c>
      <c r="G70">
        <v>0</v>
      </c>
      <c r="H70">
        <v>0</v>
      </c>
      <c r="I70">
        <v>20.7</v>
      </c>
      <c r="J70">
        <v>7.25</v>
      </c>
      <c r="K70">
        <v>29.277000000000001</v>
      </c>
      <c r="L70">
        <v>4.0380000000000003</v>
      </c>
      <c r="M70">
        <v>69</v>
      </c>
      <c r="N70">
        <v>1</v>
      </c>
    </row>
    <row r="71" spans="1:14" x14ac:dyDescent="0.25">
      <c r="A71">
        <v>3</v>
      </c>
      <c r="B71">
        <v>4</v>
      </c>
      <c r="C71">
        <v>1050</v>
      </c>
      <c r="D71">
        <v>1.1100000000000001</v>
      </c>
      <c r="E71">
        <v>123.89</v>
      </c>
      <c r="F71">
        <v>255.6848</v>
      </c>
      <c r="G71">
        <v>0</v>
      </c>
      <c r="H71">
        <v>0</v>
      </c>
      <c r="I71">
        <v>20.7</v>
      </c>
      <c r="J71">
        <v>5.71</v>
      </c>
      <c r="K71">
        <v>23.538</v>
      </c>
      <c r="L71">
        <v>4.1219999999999999</v>
      </c>
      <c r="M71">
        <v>70</v>
      </c>
      <c r="N71">
        <v>1</v>
      </c>
    </row>
    <row r="72" spans="1:14" x14ac:dyDescent="0.25">
      <c r="A72">
        <v>3</v>
      </c>
      <c r="B72">
        <v>4</v>
      </c>
      <c r="C72">
        <v>1065</v>
      </c>
      <c r="D72">
        <v>0.87</v>
      </c>
      <c r="E72">
        <v>100.43</v>
      </c>
      <c r="F72">
        <v>257.05453999999997</v>
      </c>
      <c r="G72">
        <v>67.257360000000006</v>
      </c>
      <c r="H72">
        <v>3.5246499999999998</v>
      </c>
      <c r="I72">
        <v>20.7</v>
      </c>
      <c r="J72">
        <v>4.47</v>
      </c>
      <c r="K72">
        <v>19.082000000000001</v>
      </c>
      <c r="L72">
        <v>4.2690000000000001</v>
      </c>
      <c r="M72">
        <v>71</v>
      </c>
      <c r="N72">
        <v>1</v>
      </c>
    </row>
    <row r="73" spans="1:14" x14ac:dyDescent="0.25">
      <c r="A73">
        <v>3</v>
      </c>
      <c r="B73">
        <v>4</v>
      </c>
      <c r="C73">
        <v>1080</v>
      </c>
      <c r="D73">
        <v>0.69</v>
      </c>
      <c r="E73">
        <v>81.72</v>
      </c>
      <c r="F73">
        <v>258.13209999999998</v>
      </c>
      <c r="G73">
        <v>120.16853999999999</v>
      </c>
      <c r="H73">
        <v>7.7398300000000004</v>
      </c>
      <c r="I73">
        <v>20.7</v>
      </c>
      <c r="J73">
        <v>3.55</v>
      </c>
      <c r="K73">
        <v>15.526</v>
      </c>
      <c r="L73">
        <v>4.3739999999999997</v>
      </c>
      <c r="M73">
        <v>72</v>
      </c>
      <c r="N73">
        <v>1</v>
      </c>
    </row>
    <row r="74" spans="1:14" x14ac:dyDescent="0.25">
      <c r="A74">
        <v>3</v>
      </c>
      <c r="B74">
        <v>4</v>
      </c>
      <c r="C74">
        <v>1095</v>
      </c>
      <c r="D74">
        <v>0.54</v>
      </c>
      <c r="E74">
        <v>66.900000000000006</v>
      </c>
      <c r="F74">
        <v>258.97955000000002</v>
      </c>
      <c r="G74">
        <v>161.78018</v>
      </c>
      <c r="H74">
        <v>12.72757</v>
      </c>
      <c r="I74">
        <v>20.7</v>
      </c>
      <c r="J74">
        <v>2.78</v>
      </c>
      <c r="K74">
        <v>12.711</v>
      </c>
      <c r="L74">
        <v>4.5720000000000001</v>
      </c>
      <c r="M74">
        <v>73</v>
      </c>
      <c r="N74">
        <v>1</v>
      </c>
    </row>
    <row r="75" spans="1:14" x14ac:dyDescent="0.25">
      <c r="A75">
        <v>3</v>
      </c>
      <c r="B75">
        <v>4</v>
      </c>
      <c r="C75">
        <v>1110</v>
      </c>
      <c r="D75">
        <v>0.42</v>
      </c>
      <c r="E75">
        <v>54.95</v>
      </c>
      <c r="F75">
        <v>259.64713999999998</v>
      </c>
      <c r="G75">
        <v>194.56043</v>
      </c>
      <c r="H75">
        <v>18.636050000000001</v>
      </c>
      <c r="I75">
        <v>20.7</v>
      </c>
      <c r="J75">
        <v>2.16</v>
      </c>
      <c r="K75">
        <v>10.44</v>
      </c>
      <c r="L75">
        <v>4.8330000000000002</v>
      </c>
      <c r="M75">
        <v>74</v>
      </c>
      <c r="N75">
        <v>1</v>
      </c>
    </row>
    <row r="76" spans="1:14" x14ac:dyDescent="0.25">
      <c r="A76">
        <v>3</v>
      </c>
      <c r="B76">
        <v>4</v>
      </c>
      <c r="C76">
        <v>1125</v>
      </c>
      <c r="D76">
        <v>0.33</v>
      </c>
      <c r="E76">
        <v>44.67</v>
      </c>
      <c r="F76">
        <v>260.17099999999999</v>
      </c>
      <c r="G76">
        <v>220.28327999999999</v>
      </c>
      <c r="H76">
        <v>25.955369999999998</v>
      </c>
      <c r="I76">
        <v>20.7</v>
      </c>
      <c r="J76">
        <v>1.7</v>
      </c>
      <c r="K76">
        <v>8.4870000000000001</v>
      </c>
      <c r="L76">
        <v>4.992</v>
      </c>
      <c r="M76">
        <v>75</v>
      </c>
      <c r="N76">
        <v>1</v>
      </c>
    </row>
    <row r="77" spans="1:14" x14ac:dyDescent="0.25">
      <c r="A77">
        <v>3</v>
      </c>
      <c r="B77">
        <v>4</v>
      </c>
      <c r="C77">
        <v>1140</v>
      </c>
      <c r="D77">
        <v>0.26</v>
      </c>
      <c r="E77">
        <v>36.4</v>
      </c>
      <c r="F77">
        <v>260.58332999999999</v>
      </c>
      <c r="G77">
        <v>240.52991</v>
      </c>
      <c r="H77">
        <v>34.783790000000003</v>
      </c>
      <c r="I77">
        <v>20.7</v>
      </c>
      <c r="J77">
        <v>1.34</v>
      </c>
      <c r="K77">
        <v>6.915</v>
      </c>
      <c r="L77">
        <v>5.16</v>
      </c>
      <c r="M77">
        <v>76</v>
      </c>
      <c r="N77">
        <v>1</v>
      </c>
    </row>
    <row r="78" spans="1:14" x14ac:dyDescent="0.25">
      <c r="A78">
        <v>3</v>
      </c>
      <c r="B78">
        <v>4</v>
      </c>
      <c r="C78">
        <v>1155</v>
      </c>
      <c r="D78">
        <v>0.21</v>
      </c>
      <c r="E78">
        <v>30.13</v>
      </c>
      <c r="F78">
        <v>260.90690999999998</v>
      </c>
      <c r="G78">
        <v>256.41869000000003</v>
      </c>
      <c r="H78">
        <v>44.789279999999998</v>
      </c>
      <c r="I78">
        <v>20.7</v>
      </c>
      <c r="J78">
        <v>1.08</v>
      </c>
      <c r="K78">
        <v>5.7249999999999996</v>
      </c>
      <c r="L78">
        <v>5.3010000000000002</v>
      </c>
      <c r="M78">
        <v>77</v>
      </c>
      <c r="N78">
        <v>1</v>
      </c>
    </row>
    <row r="79" spans="1:14" x14ac:dyDescent="0.25">
      <c r="A79">
        <v>3</v>
      </c>
      <c r="B79">
        <v>4</v>
      </c>
      <c r="C79">
        <v>1170</v>
      </c>
      <c r="D79">
        <v>0.16</v>
      </c>
      <c r="E79">
        <v>24.45</v>
      </c>
      <c r="F79">
        <v>261.16217</v>
      </c>
      <c r="G79">
        <v>268.95231000000001</v>
      </c>
      <c r="H79">
        <v>57.88899</v>
      </c>
      <c r="I79">
        <v>20.7</v>
      </c>
      <c r="J79">
        <v>0.82</v>
      </c>
      <c r="K79">
        <v>4.6459999999999999</v>
      </c>
      <c r="L79">
        <v>5.6660000000000004</v>
      </c>
      <c r="M79">
        <v>78</v>
      </c>
      <c r="N79">
        <v>1</v>
      </c>
    </row>
    <row r="80" spans="1:14" x14ac:dyDescent="0.25">
      <c r="A80">
        <v>3</v>
      </c>
      <c r="B80">
        <v>4</v>
      </c>
      <c r="C80">
        <v>1185</v>
      </c>
      <c r="D80">
        <v>0.13</v>
      </c>
      <c r="E80">
        <v>20.149999999999999</v>
      </c>
      <c r="F80">
        <v>261.36165999999997</v>
      </c>
      <c r="G80">
        <v>278.74781999999999</v>
      </c>
      <c r="H80">
        <v>72.799099999999996</v>
      </c>
      <c r="I80">
        <v>20.7</v>
      </c>
      <c r="J80">
        <v>0.67</v>
      </c>
      <c r="K80">
        <v>3.8290000000000002</v>
      </c>
      <c r="L80">
        <v>5.7149999999999999</v>
      </c>
      <c r="M80">
        <v>79</v>
      </c>
      <c r="N80">
        <v>1</v>
      </c>
    </row>
    <row r="81" spans="1:14" x14ac:dyDescent="0.25">
      <c r="A81">
        <v>3</v>
      </c>
      <c r="B81">
        <v>4</v>
      </c>
      <c r="C81">
        <v>1200</v>
      </c>
      <c r="D81">
        <v>0.1</v>
      </c>
      <c r="E81">
        <v>16.68</v>
      </c>
      <c r="F81">
        <v>261.51952</v>
      </c>
      <c r="G81">
        <v>286.49939000000001</v>
      </c>
      <c r="H81">
        <v>90.406850000000006</v>
      </c>
      <c r="I81">
        <v>20.7</v>
      </c>
      <c r="J81">
        <v>0.51</v>
      </c>
      <c r="K81">
        <v>3.169</v>
      </c>
      <c r="L81">
        <v>6.2140000000000004</v>
      </c>
      <c r="M81">
        <v>80</v>
      </c>
      <c r="N81">
        <v>1</v>
      </c>
    </row>
  </sheetData>
  <mergeCells count="1">
    <mergeCell ref="P3:R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5"/>
  <sheetViews>
    <sheetView topLeftCell="G2" zoomScaleNormal="100" workbookViewId="0">
      <selection activeCell="N89" sqref="N89"/>
    </sheetView>
  </sheetViews>
  <sheetFormatPr defaultRowHeight="15" x14ac:dyDescent="0.25"/>
  <cols>
    <col min="12" max="12" width="9" customWidth="1"/>
    <col min="20" max="20" width="9.140625" style="60"/>
    <col min="23" max="23" width="18" bestFit="1" customWidth="1"/>
    <col min="24" max="24" width="17.7109375" bestFit="1" customWidth="1"/>
  </cols>
  <sheetData>
    <row r="1" spans="1:24" ht="18" thickBot="1" x14ac:dyDescent="0.3">
      <c r="A1" s="2" t="s">
        <v>1</v>
      </c>
      <c r="B1" s="2" t="s">
        <v>8</v>
      </c>
      <c r="C1" s="2" t="s">
        <v>9</v>
      </c>
      <c r="D1" s="4" t="s">
        <v>13</v>
      </c>
      <c r="E1" s="3" t="s">
        <v>14</v>
      </c>
      <c r="V1" s="63" t="s">
        <v>40</v>
      </c>
      <c r="W1" s="64" t="s">
        <v>42</v>
      </c>
      <c r="X1" s="64" t="s">
        <v>41</v>
      </c>
    </row>
    <row r="2" spans="1:24" x14ac:dyDescent="0.25">
      <c r="A2" s="1">
        <f>'importovana data'!B2</f>
        <v>1</v>
      </c>
      <c r="B2" s="1">
        <f>'importovana data'!J2</f>
        <v>0.51</v>
      </c>
      <c r="C2" s="1">
        <f>'importovana data'!K2</f>
        <v>5.71</v>
      </c>
      <c r="D2" s="5">
        <f>LOG10(B2)</f>
        <v>-0.29242982390206362</v>
      </c>
      <c r="E2" s="6">
        <f>LOG10(C2)</f>
        <v>0.75663610824584804</v>
      </c>
      <c r="V2" s="58">
        <f>B2</f>
        <v>0.51</v>
      </c>
      <c r="W2" s="66">
        <f>'importovana data'!L2</f>
        <v>11.196</v>
      </c>
      <c r="X2" s="67">
        <f>$L$20*ABS(V2)^($L$18-1)</f>
        <v>10.250141777095795</v>
      </c>
    </row>
    <row r="3" spans="1:24" x14ac:dyDescent="0.25">
      <c r="A3" s="1">
        <f>'importovana data'!B3</f>
        <v>1</v>
      </c>
      <c r="B3" s="1">
        <f>'importovana data'!J3</f>
        <v>0.67</v>
      </c>
      <c r="C3" s="1">
        <f>'importovana data'!K3</f>
        <v>6.3860000000000001</v>
      </c>
      <c r="D3" s="5">
        <f t="shared" ref="D3:D66" si="0">LOG10(B3)</f>
        <v>-0.17392519729917355</v>
      </c>
      <c r="E3" s="6">
        <f t="shared" ref="E3:E66" si="1">LOG10(C3)</f>
        <v>0.80522891420342613</v>
      </c>
      <c r="V3" s="57">
        <f t="shared" ref="V3:V66" si="2">B3</f>
        <v>0.67</v>
      </c>
      <c r="W3" s="65">
        <f>'importovana data'!L3</f>
        <v>9.5310000000000006</v>
      </c>
      <c r="X3" s="68">
        <f t="shared" ref="X3:X12" si="3">$L$20*ABS(V3)^($L$18-1)</f>
        <v>9.4328996361762254</v>
      </c>
    </row>
    <row r="4" spans="1:24" x14ac:dyDescent="0.25">
      <c r="A4" s="1">
        <f>'importovana data'!B4</f>
        <v>1</v>
      </c>
      <c r="B4" s="1">
        <f>'importovana data'!J4</f>
        <v>0.82</v>
      </c>
      <c r="C4" s="1">
        <f>'importovana data'!K4</f>
        <v>7.23</v>
      </c>
      <c r="D4" s="5">
        <f t="shared" si="0"/>
        <v>-8.6186147616283335E-2</v>
      </c>
      <c r="E4" s="6">
        <f t="shared" si="1"/>
        <v>0.85913829729453084</v>
      </c>
      <c r="V4" s="57">
        <f t="shared" si="2"/>
        <v>0.82</v>
      </c>
      <c r="W4" s="65">
        <f>'importovana data'!L4</f>
        <v>8.8170000000000002</v>
      </c>
      <c r="X4" s="68">
        <f>$L$20*ABS(V4)^($L$18-1)</f>
        <v>8.8701032070565287</v>
      </c>
    </row>
    <row r="5" spans="1:24" x14ac:dyDescent="0.25">
      <c r="A5" s="1">
        <f>'importovana data'!B5</f>
        <v>1</v>
      </c>
      <c r="B5" s="1">
        <f>'importovana data'!J5</f>
        <v>1.08</v>
      </c>
      <c r="C5" s="1">
        <f>'importovana data'!K5</f>
        <v>8.4749999999999996</v>
      </c>
      <c r="D5" s="5">
        <f t="shared" si="0"/>
        <v>3.342375548694973E-2</v>
      </c>
      <c r="E5" s="6">
        <f t="shared" si="1"/>
        <v>0.92813970687511971</v>
      </c>
      <c r="V5" s="57">
        <f t="shared" si="2"/>
        <v>1.08</v>
      </c>
      <c r="W5" s="65">
        <f>'importovana data'!L5</f>
        <v>7.8470000000000004</v>
      </c>
      <c r="X5" s="68">
        <f t="shared" si="3"/>
        <v>8.1565679317873752</v>
      </c>
    </row>
    <row r="6" spans="1:24" x14ac:dyDescent="0.25">
      <c r="A6" s="1">
        <f>'importovana data'!B6</f>
        <v>1</v>
      </c>
      <c r="B6" s="1">
        <f>'importovana data'!J6</f>
        <v>1.34</v>
      </c>
      <c r="C6" s="1">
        <f>'importovana data'!K6</f>
        <v>9.907</v>
      </c>
      <c r="D6" s="5">
        <f t="shared" si="0"/>
        <v>0.12710479836480765</v>
      </c>
      <c r="E6" s="6">
        <f t="shared" si="1"/>
        <v>0.99594216299255067</v>
      </c>
      <c r="V6" s="57">
        <f t="shared" si="2"/>
        <v>1.34</v>
      </c>
      <c r="W6" s="65">
        <f>'importovana data'!L6</f>
        <v>7.3929999999999998</v>
      </c>
      <c r="X6" s="68">
        <f t="shared" si="3"/>
        <v>7.6380338721359102</v>
      </c>
    </row>
    <row r="7" spans="1:24" x14ac:dyDescent="0.25">
      <c r="A7" s="1">
        <f>'importovana data'!B7</f>
        <v>1</v>
      </c>
      <c r="B7" s="1">
        <f>'importovana data'!J7</f>
        <v>1.7</v>
      </c>
      <c r="C7" s="1">
        <f>'importovana data'!K7</f>
        <v>11.797000000000001</v>
      </c>
      <c r="D7" s="5">
        <f t="shared" si="0"/>
        <v>0.23044892137827391</v>
      </c>
      <c r="E7" s="6">
        <f t="shared" si="1"/>
        <v>1.0717715794167557</v>
      </c>
      <c r="V7" s="57">
        <f t="shared" si="2"/>
        <v>1.7</v>
      </c>
      <c r="W7" s="65">
        <f>'importovana data'!L7</f>
        <v>6.9390000000000001</v>
      </c>
      <c r="X7" s="68">
        <f t="shared" si="3"/>
        <v>7.1041691680986689</v>
      </c>
    </row>
    <row r="8" spans="1:24" x14ac:dyDescent="0.25">
      <c r="A8" s="1">
        <f>'importovana data'!B8</f>
        <v>1</v>
      </c>
      <c r="B8" s="1">
        <f>'importovana data'!J8</f>
        <v>2.16</v>
      </c>
      <c r="C8" s="1">
        <f>'importovana data'!K8</f>
        <v>14.093999999999999</v>
      </c>
      <c r="D8" s="5">
        <f t="shared" si="0"/>
        <v>0.3344537511509309</v>
      </c>
      <c r="E8" s="6">
        <f t="shared" si="1"/>
        <v>1.1490342671612495</v>
      </c>
      <c r="V8" s="57">
        <f t="shared" si="2"/>
        <v>2.16</v>
      </c>
      <c r="W8" s="65">
        <f>'importovana data'!L8</f>
        <v>6.5250000000000004</v>
      </c>
      <c r="X8" s="68">
        <f t="shared" si="3"/>
        <v>6.6045589952469665</v>
      </c>
    </row>
    <row r="9" spans="1:24" x14ac:dyDescent="0.25">
      <c r="A9" s="1">
        <f>'importovana data'!B9</f>
        <v>1</v>
      </c>
      <c r="B9" s="1">
        <f>'importovana data'!J9</f>
        <v>2.78</v>
      </c>
      <c r="C9" s="1">
        <f>'importovana data'!K9</f>
        <v>16.940000000000001</v>
      </c>
      <c r="D9" s="5">
        <f t="shared" si="0"/>
        <v>0.44404479591807622</v>
      </c>
      <c r="E9" s="6">
        <f t="shared" si="1"/>
        <v>1.2289134059946882</v>
      </c>
      <c r="V9" s="57">
        <f t="shared" si="2"/>
        <v>2.78</v>
      </c>
      <c r="W9" s="65">
        <f>'importovana data'!L9</f>
        <v>6.0940000000000003</v>
      </c>
      <c r="X9" s="68">
        <f t="shared" si="3"/>
        <v>6.1160827217803471</v>
      </c>
    </row>
    <row r="10" spans="1:24" x14ac:dyDescent="0.25">
      <c r="A10" s="1">
        <f>'importovana data'!B10</f>
        <v>1</v>
      </c>
      <c r="B10" s="1">
        <f>'importovana data'!J10</f>
        <v>3.55</v>
      </c>
      <c r="C10" s="1">
        <f>'importovana data'!K10</f>
        <v>20.347999999999999</v>
      </c>
      <c r="D10" s="5">
        <f t="shared" si="0"/>
        <v>0.5502283530550941</v>
      </c>
      <c r="E10" s="6">
        <f t="shared" si="1"/>
        <v>1.3085217289593172</v>
      </c>
      <c r="V10" s="57">
        <f t="shared" si="2"/>
        <v>3.55</v>
      </c>
      <c r="W10" s="65">
        <f>'importovana data'!L10</f>
        <v>5.7320000000000002</v>
      </c>
      <c r="X10" s="68">
        <f t="shared" si="3"/>
        <v>5.6772818784568164</v>
      </c>
    </row>
    <row r="11" spans="1:24" x14ac:dyDescent="0.25">
      <c r="A11" s="1">
        <f>'importovana data'!B11</f>
        <v>1</v>
      </c>
      <c r="B11" s="1">
        <f>'importovana data'!J11</f>
        <v>4.47</v>
      </c>
      <c r="C11" s="1">
        <f>'importovana data'!K11</f>
        <v>24.443000000000001</v>
      </c>
      <c r="D11" s="5">
        <f t="shared" si="0"/>
        <v>0.6503075231319364</v>
      </c>
      <c r="E11" s="6">
        <f t="shared" si="1"/>
        <v>1.3881545077688819</v>
      </c>
      <c r="V11" s="57">
        <f t="shared" si="2"/>
        <v>4.47</v>
      </c>
      <c r="W11" s="65">
        <f>'importovana data'!L11</f>
        <v>5.468</v>
      </c>
      <c r="X11" s="68">
        <f t="shared" si="3"/>
        <v>5.2925668260587369</v>
      </c>
    </row>
    <row r="12" spans="1:24" x14ac:dyDescent="0.25">
      <c r="A12" s="1">
        <f>'importovana data'!B12</f>
        <v>1</v>
      </c>
      <c r="B12" s="1">
        <f>'importovana data'!J12</f>
        <v>5.71</v>
      </c>
      <c r="C12" s="1">
        <f>'importovana data'!K12</f>
        <v>29.305</v>
      </c>
      <c r="D12" s="5">
        <f t="shared" si="0"/>
        <v>0.75663610824584804</v>
      </c>
      <c r="E12" s="6">
        <f t="shared" si="1"/>
        <v>1.4669417257176376</v>
      </c>
      <c r="V12" s="57">
        <f t="shared" si="2"/>
        <v>5.71</v>
      </c>
      <c r="W12" s="65">
        <f>'importovana data'!L12</f>
        <v>5.1319999999999997</v>
      </c>
      <c r="X12" s="68">
        <f t="shared" si="3"/>
        <v>4.9123499304744911</v>
      </c>
    </row>
    <row r="13" spans="1:24" x14ac:dyDescent="0.25">
      <c r="A13" s="1">
        <f>'importovana data'!B13</f>
        <v>1</v>
      </c>
      <c r="B13" s="1">
        <f>'importovana data'!J13</f>
        <v>7.25</v>
      </c>
      <c r="C13" s="1">
        <f>'importovana data'!K13</f>
        <v>35.433</v>
      </c>
      <c r="D13" s="5">
        <f t="shared" si="0"/>
        <v>0.86033800657099369</v>
      </c>
      <c r="E13" s="6">
        <f t="shared" si="1"/>
        <v>1.5494079242295544</v>
      </c>
      <c r="V13" s="57">
        <f t="shared" si="2"/>
        <v>7.25</v>
      </c>
      <c r="W13" s="65">
        <f>'importovana data'!L13</f>
        <v>4.8869999999999996</v>
      </c>
      <c r="X13" s="68">
        <f>$N$20*ABS(V13)^($N$18-1)</f>
        <v>4.8686068493454888</v>
      </c>
    </row>
    <row r="14" spans="1:24" x14ac:dyDescent="0.25">
      <c r="A14" s="1">
        <f>'importovana data'!B14</f>
        <v>1</v>
      </c>
      <c r="B14" s="1">
        <f>'importovana data'!J14</f>
        <v>9.26</v>
      </c>
      <c r="C14" s="1">
        <f>'importovana data'!K14</f>
        <v>43.351999999999997</v>
      </c>
      <c r="D14" s="5">
        <f t="shared" si="0"/>
        <v>0.96661098668193435</v>
      </c>
      <c r="E14" s="6">
        <f t="shared" si="1"/>
        <v>1.6370091380043346</v>
      </c>
      <c r="V14" s="57">
        <f t="shared" si="2"/>
        <v>9.26</v>
      </c>
      <c r="W14" s="65">
        <f>'importovana data'!L14</f>
        <v>4.6820000000000004</v>
      </c>
      <c r="X14" s="68">
        <f t="shared" ref="X14:X21" si="4">$N$20*ABS(V14)^($N$18-1)</f>
        <v>4.6669173260380798</v>
      </c>
    </row>
    <row r="15" spans="1:24" ht="15.75" thickBot="1" x14ac:dyDescent="0.3">
      <c r="A15" s="1">
        <f>'importovana data'!B15</f>
        <v>1</v>
      </c>
      <c r="B15" s="1">
        <f>'importovana data'!J15</f>
        <v>11.78</v>
      </c>
      <c r="C15" s="1">
        <f>'importovana data'!K15</f>
        <v>52.497999999999998</v>
      </c>
      <c r="D15" s="5">
        <f t="shared" si="0"/>
        <v>1.0711452904510828</v>
      </c>
      <c r="E15" s="6">
        <f t="shared" si="1"/>
        <v>1.7201427585391229</v>
      </c>
      <c r="V15" s="57">
        <f t="shared" si="2"/>
        <v>11.78</v>
      </c>
      <c r="W15" s="65">
        <f>'importovana data'!L15</f>
        <v>4.4569999999999999</v>
      </c>
      <c r="X15" s="68">
        <f t="shared" si="4"/>
        <v>4.4766807720309076</v>
      </c>
    </row>
    <row r="16" spans="1:24" ht="18" x14ac:dyDescent="0.35">
      <c r="A16" s="1">
        <f>'importovana data'!B16</f>
        <v>1</v>
      </c>
      <c r="B16" s="1">
        <f>'importovana data'!J16</f>
        <v>14.96</v>
      </c>
      <c r="C16" s="1">
        <f>'importovana data'!K16</f>
        <v>64.504999999999995</v>
      </c>
      <c r="D16" s="5">
        <f t="shared" si="0"/>
        <v>1.1749315935284426</v>
      </c>
      <c r="E16" s="6">
        <f t="shared" si="1"/>
        <v>1.8095933795693495</v>
      </c>
      <c r="G16" s="17" t="s">
        <v>15</v>
      </c>
      <c r="H16" s="17"/>
      <c r="I16" s="17"/>
      <c r="J16" s="17"/>
      <c r="K16" s="18" t="s">
        <v>16</v>
      </c>
      <c r="L16" s="19">
        <v>0.9244</v>
      </c>
      <c r="M16" s="18" t="s">
        <v>16</v>
      </c>
      <c r="N16" s="19">
        <v>0.8377</v>
      </c>
      <c r="O16" t="s">
        <v>17</v>
      </c>
      <c r="T16" s="61"/>
      <c r="V16" s="57">
        <f t="shared" si="2"/>
        <v>14.96</v>
      </c>
      <c r="W16" s="65">
        <f>'importovana data'!L16</f>
        <v>4.3120000000000003</v>
      </c>
      <c r="X16" s="68">
        <f t="shared" si="4"/>
        <v>4.2954777574898051</v>
      </c>
    </row>
    <row r="17" spans="1:24" ht="18" x14ac:dyDescent="0.35">
      <c r="A17" s="1">
        <f>'importovana data'!B17</f>
        <v>1</v>
      </c>
      <c r="B17" s="1">
        <f>'importovana data'!J17</f>
        <v>19.079999999999998</v>
      </c>
      <c r="C17" s="1">
        <f>'importovana data'!K17</f>
        <v>78.528999999999996</v>
      </c>
      <c r="D17" s="5">
        <f t="shared" si="0"/>
        <v>1.2805783703680762</v>
      </c>
      <c r="E17" s="6">
        <f t="shared" si="1"/>
        <v>1.8950300671168192</v>
      </c>
      <c r="G17" s="17" t="s">
        <v>18</v>
      </c>
      <c r="H17" s="17"/>
      <c r="I17" s="17"/>
      <c r="K17" s="2" t="s">
        <v>19</v>
      </c>
      <c r="L17" s="20">
        <f>10^L16</f>
        <v>8.4023351390769179</v>
      </c>
      <c r="M17" s="2" t="s">
        <v>19</v>
      </c>
      <c r="N17" s="20">
        <f>10^N16</f>
        <v>6.8817675645529901</v>
      </c>
      <c r="O17" t="s">
        <v>20</v>
      </c>
      <c r="T17" s="61"/>
      <c r="V17" s="57">
        <f t="shared" si="2"/>
        <v>19.079999999999998</v>
      </c>
      <c r="W17" s="65">
        <f>'importovana data'!L17</f>
        <v>4.1159999999999997</v>
      </c>
      <c r="X17" s="68">
        <f t="shared" si="4"/>
        <v>4.1185576251621452</v>
      </c>
    </row>
    <row r="18" spans="1:24" ht="15.75" thickBot="1" x14ac:dyDescent="0.3">
      <c r="A18" s="1">
        <f>'importovana data'!B18</f>
        <v>1</v>
      </c>
      <c r="B18" s="1">
        <f>'importovana data'!J18</f>
        <v>24.27</v>
      </c>
      <c r="C18" s="1">
        <f>'importovana data'!K18</f>
        <v>96.188000000000002</v>
      </c>
      <c r="D18" s="5">
        <f t="shared" si="0"/>
        <v>1.3850697763319348</v>
      </c>
      <c r="E18" s="6">
        <f t="shared" si="1"/>
        <v>1.983120894710853</v>
      </c>
      <c r="G18" s="17" t="s">
        <v>21</v>
      </c>
      <c r="H18" s="17"/>
      <c r="I18" s="17"/>
      <c r="K18" s="2" t="s">
        <v>48</v>
      </c>
      <c r="L18" s="21">
        <v>0.69550000000000001</v>
      </c>
      <c r="M18" s="2" t="s">
        <v>48</v>
      </c>
      <c r="N18" s="21">
        <v>0.82709999999999995</v>
      </c>
      <c r="O18" t="s">
        <v>22</v>
      </c>
      <c r="T18" s="61"/>
      <c r="V18" s="57">
        <f t="shared" si="2"/>
        <v>24.27</v>
      </c>
      <c r="W18" s="65">
        <f>'importovana data'!L18</f>
        <v>3.9630000000000001</v>
      </c>
      <c r="X18" s="68">
        <f t="shared" si="4"/>
        <v>3.9507412120414251</v>
      </c>
    </row>
    <row r="19" spans="1:24" ht="15.75" thickBot="1" x14ac:dyDescent="0.3">
      <c r="A19" s="1">
        <f>'importovana data'!B19</f>
        <v>1</v>
      </c>
      <c r="B19" s="1">
        <f>'importovana data'!J19</f>
        <v>30.8</v>
      </c>
      <c r="C19" s="1">
        <f>'importovana data'!K19</f>
        <v>117.083</v>
      </c>
      <c r="D19" s="5">
        <f t="shared" si="0"/>
        <v>1.4885507165004443</v>
      </c>
      <c r="E19" s="6">
        <f t="shared" si="1"/>
        <v>2.0684938417661427</v>
      </c>
      <c r="K19" s="2"/>
      <c r="L19" s="22"/>
      <c r="M19" s="2"/>
      <c r="N19" s="22"/>
      <c r="V19" s="57">
        <f t="shared" si="2"/>
        <v>30.8</v>
      </c>
      <c r="W19" s="65">
        <f>'importovana data'!L19</f>
        <v>3.8010000000000002</v>
      </c>
      <c r="X19" s="68">
        <f t="shared" si="4"/>
        <v>3.7912875802769874</v>
      </c>
    </row>
    <row r="20" spans="1:24" ht="15.75" thickBot="1" x14ac:dyDescent="0.3">
      <c r="A20" s="1">
        <f>'importovana data'!B20</f>
        <v>1</v>
      </c>
      <c r="B20" s="1">
        <f>'importovana data'!J20</f>
        <v>39.28</v>
      </c>
      <c r="C20" s="1">
        <f>'importovana data'!K20</f>
        <v>143.38900000000001</v>
      </c>
      <c r="D20" s="5">
        <f t="shared" si="0"/>
        <v>1.594171479114912</v>
      </c>
      <c r="E20" s="6">
        <f t="shared" si="1"/>
        <v>2.1565158359723826</v>
      </c>
      <c r="G20" t="s">
        <v>23</v>
      </c>
      <c r="K20" s="2" t="s">
        <v>24</v>
      </c>
      <c r="L20" s="23">
        <f>L17*((L18*(1-'importovana data'!T3^(2/zpracování!L18))/(1-'importovana data'!T3^2))^L18)</f>
        <v>8.3499714603245998</v>
      </c>
      <c r="M20" s="2" t="s">
        <v>24</v>
      </c>
      <c r="N20" s="23">
        <f>N17*((N18*(1-'importovana data'!T3^(2/zpracování!N18))/(1-'importovana data'!T3^2))^N18)</f>
        <v>6.8573631147660974</v>
      </c>
      <c r="V20" s="57">
        <f t="shared" si="2"/>
        <v>39.28</v>
      </c>
      <c r="W20" s="65">
        <f>'importovana data'!L20</f>
        <v>3.65</v>
      </c>
      <c r="X20" s="68">
        <f t="shared" si="4"/>
        <v>3.6351714457640472</v>
      </c>
    </row>
    <row r="21" spans="1:24" ht="15.75" thickBot="1" x14ac:dyDescent="0.3">
      <c r="A21" s="1">
        <f>'importovana data'!B21</f>
        <v>1</v>
      </c>
      <c r="B21" s="1">
        <f>'importovana data'!J21</f>
        <v>49.98</v>
      </c>
      <c r="C21" s="1">
        <f>'importovana data'!K21</f>
        <v>175.94900000000001</v>
      </c>
      <c r="D21" s="7">
        <f t="shared" si="0"/>
        <v>1.6987962517904311</v>
      </c>
      <c r="E21" s="8">
        <f t="shared" si="1"/>
        <v>2.245386802880696</v>
      </c>
      <c r="V21" s="57">
        <f t="shared" si="2"/>
        <v>49.98</v>
      </c>
      <c r="W21" s="65">
        <f>'importovana data'!L21</f>
        <v>3.52</v>
      </c>
      <c r="X21" s="68">
        <f t="shared" si="4"/>
        <v>3.4868661392328821</v>
      </c>
    </row>
    <row r="22" spans="1:24" x14ac:dyDescent="0.25">
      <c r="A22" s="1">
        <f>'importovana data'!B22</f>
        <v>2</v>
      </c>
      <c r="B22" s="1">
        <f>'importovana data'!J22</f>
        <v>49.98</v>
      </c>
      <c r="C22" s="1">
        <f>'importovana data'!K22</f>
        <v>174.17</v>
      </c>
      <c r="D22" s="9">
        <f t="shared" si="0"/>
        <v>1.6987962517904311</v>
      </c>
      <c r="E22" s="10">
        <f t="shared" si="1"/>
        <v>2.2409733518400037</v>
      </c>
      <c r="V22" s="58">
        <f t="shared" si="2"/>
        <v>49.98</v>
      </c>
      <c r="W22" s="66">
        <f>'importovana data'!L22</f>
        <v>3.4849999999999999</v>
      </c>
      <c r="X22" s="67">
        <f>$N$40*ABS(V22)^($N$38-1)</f>
        <v>3.4402487578244183</v>
      </c>
    </row>
    <row r="23" spans="1:24" x14ac:dyDescent="0.25">
      <c r="A23" s="1">
        <f>'importovana data'!B23</f>
        <v>2</v>
      </c>
      <c r="B23" s="1">
        <f>'importovana data'!J23</f>
        <v>39.28</v>
      </c>
      <c r="C23" s="1">
        <f>'importovana data'!K23</f>
        <v>138.655</v>
      </c>
      <c r="D23" s="11">
        <f t="shared" si="0"/>
        <v>1.594171479114912</v>
      </c>
      <c r="E23" s="12">
        <f t="shared" si="1"/>
        <v>2.1419355351706897</v>
      </c>
      <c r="V23" s="57">
        <f t="shared" si="2"/>
        <v>39.28</v>
      </c>
      <c r="W23" s="65">
        <f>'importovana data'!L23</f>
        <v>3.53</v>
      </c>
      <c r="X23" s="68">
        <f t="shared" ref="X23:X30" si="5">$N$40*ABS(V23)^($N$38-1)</f>
        <v>3.5063495077867661</v>
      </c>
    </row>
    <row r="24" spans="1:24" x14ac:dyDescent="0.25">
      <c r="A24" s="1">
        <f>'importovana data'!B24</f>
        <v>2</v>
      </c>
      <c r="B24" s="1">
        <f>'importovana data'!J24</f>
        <v>30.95</v>
      </c>
      <c r="C24" s="1">
        <f>'importovana data'!K24</f>
        <v>110.654</v>
      </c>
      <c r="D24" s="11">
        <f t="shared" si="0"/>
        <v>1.4906606533561368</v>
      </c>
      <c r="E24" s="12">
        <f t="shared" si="1"/>
        <v>2.0439671177348435</v>
      </c>
      <c r="V24" s="57">
        <f t="shared" si="2"/>
        <v>30.95</v>
      </c>
      <c r="W24" s="65">
        <f>'importovana data'!L24</f>
        <v>3.5750000000000002</v>
      </c>
      <c r="X24" s="68">
        <f t="shared" si="5"/>
        <v>3.5729962384419922</v>
      </c>
    </row>
    <row r="25" spans="1:24" x14ac:dyDescent="0.25">
      <c r="A25" s="1">
        <f>'importovana data'!B25</f>
        <v>2</v>
      </c>
      <c r="B25" s="1">
        <f>'importovana data'!J25</f>
        <v>24.27</v>
      </c>
      <c r="C25" s="1">
        <f>'importovana data'!K25</f>
        <v>88.119</v>
      </c>
      <c r="D25" s="11">
        <f t="shared" si="0"/>
        <v>1.3850697763319348</v>
      </c>
      <c r="E25" s="12">
        <f t="shared" si="1"/>
        <v>1.9450695600068038</v>
      </c>
      <c r="V25" s="57">
        <f t="shared" si="2"/>
        <v>24.27</v>
      </c>
      <c r="W25" s="65">
        <f>'importovana data'!L25</f>
        <v>3.6309999999999998</v>
      </c>
      <c r="X25" s="68">
        <f t="shared" si="5"/>
        <v>3.642287624956273</v>
      </c>
    </row>
    <row r="26" spans="1:24" x14ac:dyDescent="0.25">
      <c r="A26" s="1">
        <f>'importovana data'!B26</f>
        <v>2</v>
      </c>
      <c r="B26" s="1">
        <f>'importovana data'!J26</f>
        <v>19.079999999999998</v>
      </c>
      <c r="C26" s="1">
        <f>'importovana data'!K26</f>
        <v>70.302999999999997</v>
      </c>
      <c r="D26" s="11">
        <f t="shared" si="0"/>
        <v>1.2805783703680762</v>
      </c>
      <c r="E26" s="12">
        <f t="shared" si="1"/>
        <v>1.8469738578170745</v>
      </c>
      <c r="V26" s="57">
        <f t="shared" si="2"/>
        <v>19.079999999999998</v>
      </c>
      <c r="W26" s="65">
        <f>'importovana data'!L26</f>
        <v>3.6850000000000001</v>
      </c>
      <c r="X26" s="68">
        <f t="shared" si="5"/>
        <v>3.7121802801056245</v>
      </c>
    </row>
    <row r="27" spans="1:24" x14ac:dyDescent="0.25">
      <c r="A27" s="1">
        <f>'importovana data'!B27</f>
        <v>2</v>
      </c>
      <c r="B27" s="1">
        <f>'importovana data'!J27</f>
        <v>14.96</v>
      </c>
      <c r="C27" s="1">
        <f>'importovana data'!K27</f>
        <v>56.259</v>
      </c>
      <c r="D27" s="11">
        <f t="shared" si="0"/>
        <v>1.1749315935284426</v>
      </c>
      <c r="E27" s="12">
        <f t="shared" si="1"/>
        <v>1.7501920083421281</v>
      </c>
      <c r="V27" s="57">
        <f t="shared" si="2"/>
        <v>14.96</v>
      </c>
      <c r="W27" s="65">
        <f>'importovana data'!L27</f>
        <v>3.7610000000000001</v>
      </c>
      <c r="X27" s="68">
        <f t="shared" si="5"/>
        <v>3.7842093524814664</v>
      </c>
    </row>
    <row r="28" spans="1:24" x14ac:dyDescent="0.25">
      <c r="A28" s="1">
        <f>'importovana data'!B28</f>
        <v>2</v>
      </c>
      <c r="B28" s="1">
        <f>'importovana data'!J28</f>
        <v>11.78</v>
      </c>
      <c r="C28" s="1">
        <f>'importovana data'!K28</f>
        <v>45.012</v>
      </c>
      <c r="D28" s="11">
        <f t="shared" si="0"/>
        <v>1.0711452904510828</v>
      </c>
      <c r="E28" s="12">
        <f t="shared" si="1"/>
        <v>1.6533283101983476</v>
      </c>
      <c r="V28" s="57">
        <f t="shared" si="2"/>
        <v>11.78</v>
      </c>
      <c r="W28" s="65">
        <f>'importovana data'!L28</f>
        <v>3.8210000000000002</v>
      </c>
      <c r="X28" s="68">
        <f t="shared" si="5"/>
        <v>3.8563307254530126</v>
      </c>
    </row>
    <row r="29" spans="1:24" x14ac:dyDescent="0.25">
      <c r="A29" s="1">
        <f>'importovana data'!B29</f>
        <v>2</v>
      </c>
      <c r="B29" s="1">
        <f>'importovana data'!J29</f>
        <v>9.26</v>
      </c>
      <c r="C29" s="1">
        <f>'importovana data'!K29</f>
        <v>36.424999999999997</v>
      </c>
      <c r="D29" s="11">
        <f t="shared" si="0"/>
        <v>0.96661098668193435</v>
      </c>
      <c r="E29" s="12">
        <f t="shared" si="1"/>
        <v>1.5613995604420277</v>
      </c>
      <c r="V29" s="57">
        <f t="shared" si="2"/>
        <v>9.26</v>
      </c>
      <c r="W29" s="65">
        <f>'importovana data'!L29</f>
        <v>3.9340000000000002</v>
      </c>
      <c r="X29" s="68">
        <f t="shared" si="5"/>
        <v>3.9303613701855351</v>
      </c>
    </row>
    <row r="30" spans="1:24" x14ac:dyDescent="0.25">
      <c r="A30" s="1">
        <f>'importovana data'!B30</f>
        <v>2</v>
      </c>
      <c r="B30" s="1">
        <f>'importovana data'!J30</f>
        <v>7.25</v>
      </c>
      <c r="C30" s="1">
        <f>'importovana data'!K30</f>
        <v>29.274999999999999</v>
      </c>
      <c r="D30" s="11">
        <f t="shared" si="0"/>
        <v>0.86033800657099369</v>
      </c>
      <c r="E30" s="12">
        <f t="shared" si="1"/>
        <v>1.4664969037444007</v>
      </c>
      <c r="V30" s="57">
        <f t="shared" si="2"/>
        <v>7.25</v>
      </c>
      <c r="W30" s="65">
        <f>'importovana data'!L30</f>
        <v>4.0380000000000003</v>
      </c>
      <c r="X30" s="68">
        <f t="shared" si="5"/>
        <v>4.007080323141774</v>
      </c>
    </row>
    <row r="31" spans="1:24" x14ac:dyDescent="0.25">
      <c r="A31" s="1">
        <f>'importovana data'!B31</f>
        <v>2</v>
      </c>
      <c r="B31" s="1">
        <f>'importovana data'!J31</f>
        <v>5.71</v>
      </c>
      <c r="C31" s="1">
        <f>'importovana data'!K31</f>
        <v>23.643999999999998</v>
      </c>
      <c r="D31" s="11">
        <f t="shared" si="0"/>
        <v>0.75663610824584804</v>
      </c>
      <c r="E31" s="12">
        <f t="shared" si="1"/>
        <v>1.3737209506768497</v>
      </c>
      <c r="V31" s="57">
        <f t="shared" si="2"/>
        <v>5.71</v>
      </c>
      <c r="W31" s="65">
        <f>'importovana data'!L31</f>
        <v>4.141</v>
      </c>
      <c r="X31" s="68">
        <f>$L$40*ABS(V31)^($L$38-1)</f>
        <v>4.0160168163685652</v>
      </c>
    </row>
    <row r="32" spans="1:24" x14ac:dyDescent="0.25">
      <c r="A32" s="1">
        <f>'importovana data'!B32</f>
        <v>2</v>
      </c>
      <c r="B32" s="1">
        <f>'importovana data'!J32</f>
        <v>4.47</v>
      </c>
      <c r="C32" s="1">
        <f>'importovana data'!K32</f>
        <v>19.279</v>
      </c>
      <c r="D32" s="11">
        <f t="shared" si="0"/>
        <v>0.6503075231319364</v>
      </c>
      <c r="E32" s="12">
        <f t="shared" si="1"/>
        <v>1.2850845033352187</v>
      </c>
      <c r="V32" s="57">
        <f t="shared" si="2"/>
        <v>4.47</v>
      </c>
      <c r="W32" s="65">
        <f>'importovana data'!L32</f>
        <v>4.3129999999999997</v>
      </c>
      <c r="X32" s="68">
        <f>$L$40*ABS(V32)^($L$38-1)</f>
        <v>4.2087918394376373</v>
      </c>
    </row>
    <row r="33" spans="1:24" x14ac:dyDescent="0.25">
      <c r="A33" s="1">
        <f>'importovana data'!B33</f>
        <v>2</v>
      </c>
      <c r="B33" s="1">
        <f>'importovana data'!J33</f>
        <v>3.55</v>
      </c>
      <c r="C33" s="1">
        <f>'importovana data'!K33</f>
        <v>15.6</v>
      </c>
      <c r="D33" s="11">
        <f t="shared" si="0"/>
        <v>0.5502283530550941</v>
      </c>
      <c r="E33" s="12">
        <f t="shared" si="1"/>
        <v>1.1931245983544616</v>
      </c>
      <c r="V33" s="57">
        <f t="shared" si="2"/>
        <v>3.55</v>
      </c>
      <c r="W33" s="65">
        <f>'importovana data'!L33</f>
        <v>4.3940000000000001</v>
      </c>
      <c r="X33" s="68">
        <f>$L$40*ABS(V33)^($L$38-1)</f>
        <v>4.3986824226739749</v>
      </c>
    </row>
    <row r="34" spans="1:24" x14ac:dyDescent="0.25">
      <c r="A34" s="1">
        <f>'importovana data'!B34</f>
        <v>2</v>
      </c>
      <c r="B34" s="1">
        <f>'importovana data'!J34</f>
        <v>2.78</v>
      </c>
      <c r="C34" s="1">
        <f>'importovana data'!K34</f>
        <v>12.614000000000001</v>
      </c>
      <c r="D34" s="11">
        <f t="shared" si="0"/>
        <v>0.44404479591807622</v>
      </c>
      <c r="E34" s="12">
        <f t="shared" si="1"/>
        <v>1.100852826657301</v>
      </c>
      <c r="V34" s="57">
        <f t="shared" si="2"/>
        <v>2.78</v>
      </c>
      <c r="W34" s="65">
        <f>'importovana data'!L34</f>
        <v>4.5369999999999999</v>
      </c>
      <c r="X34" s="68">
        <f t="shared" ref="X34:X40" si="6">$L$40*ABS(V34)^($L$38-1)</f>
        <v>4.6095312010933442</v>
      </c>
    </row>
    <row r="35" spans="1:24" ht="15.75" thickBot="1" x14ac:dyDescent="0.3">
      <c r="A35" s="1">
        <f>'importovana data'!B35</f>
        <v>2</v>
      </c>
      <c r="B35" s="1">
        <f>'importovana data'!J35</f>
        <v>2.16</v>
      </c>
      <c r="C35" s="1">
        <f>'importovana data'!K35</f>
        <v>10.348000000000001</v>
      </c>
      <c r="D35" s="11">
        <f t="shared" si="0"/>
        <v>0.3344537511509309</v>
      </c>
      <c r="E35" s="12">
        <f t="shared" si="1"/>
        <v>1.0148564200445058</v>
      </c>
      <c r="V35" s="57">
        <f t="shared" si="2"/>
        <v>2.16</v>
      </c>
      <c r="W35" s="65">
        <f>'importovana data'!L35</f>
        <v>4.7910000000000004</v>
      </c>
      <c r="X35" s="68">
        <f t="shared" si="6"/>
        <v>4.8377502500822676</v>
      </c>
    </row>
    <row r="36" spans="1:24" ht="18" x14ac:dyDescent="0.35">
      <c r="A36" s="1">
        <f>'importovana data'!B36</f>
        <v>2</v>
      </c>
      <c r="B36" s="1">
        <f>'importovana data'!J36</f>
        <v>1.7</v>
      </c>
      <c r="C36" s="1">
        <f>'importovana data'!K36</f>
        <v>8.4749999999999996</v>
      </c>
      <c r="D36" s="11">
        <f t="shared" si="0"/>
        <v>0.23044892137827391</v>
      </c>
      <c r="E36" s="12">
        <f t="shared" si="1"/>
        <v>0.92813970687511971</v>
      </c>
      <c r="G36" s="17" t="s">
        <v>15</v>
      </c>
      <c r="H36" s="17"/>
      <c r="I36" s="17"/>
      <c r="J36" s="17"/>
      <c r="K36" s="18" t="s">
        <v>16</v>
      </c>
      <c r="L36" s="19">
        <v>0.75039999999999996</v>
      </c>
      <c r="M36" s="18" t="s">
        <v>16</v>
      </c>
      <c r="N36" s="19">
        <v>0.67149999999999999</v>
      </c>
      <c r="O36" t="s">
        <v>17</v>
      </c>
      <c r="V36" s="57">
        <f t="shared" si="2"/>
        <v>1.7</v>
      </c>
      <c r="W36" s="65">
        <f>'importovana data'!L36</f>
        <v>4.9850000000000003</v>
      </c>
      <c r="X36" s="68">
        <f t="shared" si="6"/>
        <v>5.0647774739957976</v>
      </c>
    </row>
    <row r="37" spans="1:24" ht="18" x14ac:dyDescent="0.35">
      <c r="A37" s="1">
        <f>'importovana data'!B37</f>
        <v>2</v>
      </c>
      <c r="B37" s="1">
        <f>'importovana data'!J37</f>
        <v>1.34</v>
      </c>
      <c r="C37" s="1">
        <f>'importovana data'!K37</f>
        <v>7.0490000000000004</v>
      </c>
      <c r="D37" s="11">
        <f t="shared" si="0"/>
        <v>0.12710479836480765</v>
      </c>
      <c r="E37" s="12">
        <f t="shared" si="1"/>
        <v>0.84812751056787483</v>
      </c>
      <c r="G37" s="17" t="s">
        <v>18</v>
      </c>
      <c r="H37" s="17"/>
      <c r="I37" s="17"/>
      <c r="K37" s="2" t="s">
        <v>19</v>
      </c>
      <c r="L37" s="20">
        <f>10^L36</f>
        <v>5.6285949928272956</v>
      </c>
      <c r="M37" s="2" t="s">
        <v>19</v>
      </c>
      <c r="N37" s="20">
        <f>10^N36</f>
        <v>4.6935343431719527</v>
      </c>
      <c r="O37" t="s">
        <v>20</v>
      </c>
      <c r="V37" s="57">
        <f t="shared" si="2"/>
        <v>1.34</v>
      </c>
      <c r="W37" s="65">
        <f>'importovana data'!L37</f>
        <v>5.26</v>
      </c>
      <c r="X37" s="68">
        <f t="shared" si="6"/>
        <v>5.3009141227796279</v>
      </c>
    </row>
    <row r="38" spans="1:24" ht="15.75" thickBot="1" x14ac:dyDescent="0.3">
      <c r="A38" s="1">
        <f>'importovana data'!B38</f>
        <v>2</v>
      </c>
      <c r="B38" s="1">
        <f>'importovana data'!J38</f>
        <v>1.08</v>
      </c>
      <c r="C38" s="1">
        <f>'importovana data'!K38</f>
        <v>5.8609999999999998</v>
      </c>
      <c r="D38" s="11">
        <f t="shared" si="0"/>
        <v>3.342375548694973E-2</v>
      </c>
      <c r="E38" s="12">
        <f t="shared" si="1"/>
        <v>0.76797172138161884</v>
      </c>
      <c r="G38" s="17" t="s">
        <v>21</v>
      </c>
      <c r="H38" s="17"/>
      <c r="I38" s="17"/>
      <c r="K38" s="2" t="s">
        <v>48</v>
      </c>
      <c r="L38" s="21">
        <v>0.8085</v>
      </c>
      <c r="M38" s="2" t="s">
        <v>48</v>
      </c>
      <c r="N38" s="21">
        <v>0.92100000000000004</v>
      </c>
      <c r="O38" t="s">
        <v>22</v>
      </c>
      <c r="V38" s="57">
        <f t="shared" si="2"/>
        <v>1.08</v>
      </c>
      <c r="W38" s="65">
        <f>'importovana data'!L38</f>
        <v>5.4269999999999996</v>
      </c>
      <c r="X38" s="68">
        <f t="shared" si="6"/>
        <v>5.5244708738475268</v>
      </c>
    </row>
    <row r="39" spans="1:24" ht="15.75" thickBot="1" x14ac:dyDescent="0.3">
      <c r="A39" s="1">
        <f>'importovana data'!B39</f>
        <v>2</v>
      </c>
      <c r="B39" s="1">
        <f>'importovana data'!J39</f>
        <v>0.82</v>
      </c>
      <c r="C39" s="1">
        <f>'importovana data'!K39</f>
        <v>4.8769999999999998</v>
      </c>
      <c r="D39" s="11">
        <f t="shared" si="0"/>
        <v>-8.6186147616283335E-2</v>
      </c>
      <c r="E39" s="12">
        <f t="shared" si="1"/>
        <v>0.6881527555915663</v>
      </c>
      <c r="K39" s="2"/>
      <c r="L39" s="22"/>
      <c r="M39" s="2"/>
      <c r="N39" s="22"/>
      <c r="V39" s="57">
        <f t="shared" si="2"/>
        <v>0.82</v>
      </c>
      <c r="W39" s="65">
        <f>'importovana data'!L39</f>
        <v>5.9480000000000004</v>
      </c>
      <c r="X39" s="68">
        <f t="shared" si="6"/>
        <v>5.8236596357421595</v>
      </c>
    </row>
    <row r="40" spans="1:24" ht="15.75" thickBot="1" x14ac:dyDescent="0.3">
      <c r="A40" s="1">
        <f>'importovana data'!B40</f>
        <v>2</v>
      </c>
      <c r="B40" s="1">
        <f>'importovana data'!J40</f>
        <v>0.67</v>
      </c>
      <c r="C40" s="1">
        <f>'importovana data'!K40</f>
        <v>4.0519999999999996</v>
      </c>
      <c r="D40" s="11">
        <f t="shared" si="0"/>
        <v>-0.17392519729917355</v>
      </c>
      <c r="E40" s="12">
        <f t="shared" si="1"/>
        <v>0.6076694366882428</v>
      </c>
      <c r="G40" t="s">
        <v>23</v>
      </c>
      <c r="K40" s="2" t="s">
        <v>24</v>
      </c>
      <c r="L40" s="23">
        <f>L37*((L38*(1-'importovana data'!T3^(2/zpracování!L38))/(1-'importovana data'!T3^2))^L38)</f>
        <v>5.6064936861709169</v>
      </c>
      <c r="M40" s="2" t="s">
        <v>24</v>
      </c>
      <c r="N40" s="23">
        <f>N37*((N38*(1-'importovana data'!T3^(2/zpracování!N38))/(1-'importovana data'!T3^2))^N38)</f>
        <v>4.6859187131944786</v>
      </c>
      <c r="V40" s="57">
        <f t="shared" si="2"/>
        <v>0.67</v>
      </c>
      <c r="W40" s="65">
        <f>'importovana data'!L40</f>
        <v>6.048</v>
      </c>
      <c r="X40" s="68">
        <f t="shared" si="6"/>
        <v>6.0533810474331675</v>
      </c>
    </row>
    <row r="41" spans="1:24" ht="15.75" thickBot="1" x14ac:dyDescent="0.3">
      <c r="A41" s="1">
        <f>'importovana data'!B41</f>
        <v>2</v>
      </c>
      <c r="B41" s="1">
        <f>'importovana data'!J41</f>
        <v>0.51</v>
      </c>
      <c r="C41" s="1">
        <f>'importovana data'!K41</f>
        <v>3.3759999999999999</v>
      </c>
      <c r="D41" s="13">
        <f t="shared" si="0"/>
        <v>-0.29242982390206362</v>
      </c>
      <c r="E41" s="14">
        <f t="shared" si="1"/>
        <v>0.52840243795361741</v>
      </c>
      <c r="V41" s="57">
        <f t="shared" si="2"/>
        <v>0.51</v>
      </c>
      <c r="W41" s="65">
        <f>'importovana data'!L41</f>
        <v>6.62</v>
      </c>
      <c r="X41" s="68">
        <f>$L$40*ABS(V41)^($L$38-1)</f>
        <v>6.3781047666409485</v>
      </c>
    </row>
    <row r="42" spans="1:24" x14ac:dyDescent="0.25">
      <c r="A42" s="1">
        <f>'importovana data'!B42</f>
        <v>3</v>
      </c>
      <c r="B42" s="1">
        <f>'importovana data'!J42</f>
        <v>0.51</v>
      </c>
      <c r="C42" s="1">
        <f>'importovana data'!K42</f>
        <v>3.5129999999999999</v>
      </c>
      <c r="D42" s="15">
        <f t="shared" si="0"/>
        <v>-0.29242982390206362</v>
      </c>
      <c r="E42" s="16">
        <f t="shared" si="1"/>
        <v>0.54567814979202556</v>
      </c>
      <c r="V42" s="57">
        <f t="shared" si="2"/>
        <v>0.51</v>
      </c>
      <c r="W42" s="65">
        <f>'importovana data'!L42</f>
        <v>6.8879999999999999</v>
      </c>
      <c r="X42" s="68">
        <f>$L$60*ABS(V42)^($L$58-1)</f>
        <v>7.0159307287419468</v>
      </c>
    </row>
    <row r="43" spans="1:24" x14ac:dyDescent="0.25">
      <c r="A43" s="1">
        <f>'importovana data'!B43</f>
        <v>3</v>
      </c>
      <c r="B43" s="1">
        <f>'importovana data'!J43</f>
        <v>0.67</v>
      </c>
      <c r="C43" s="1">
        <f>'importovana data'!K43</f>
        <v>4.4210000000000003</v>
      </c>
      <c r="D43" s="5">
        <f t="shared" si="0"/>
        <v>-0.17392519729917355</v>
      </c>
      <c r="E43" s="6">
        <f t="shared" si="1"/>
        <v>0.64552051490587403</v>
      </c>
      <c r="V43" s="57">
        <f t="shared" si="2"/>
        <v>0.67</v>
      </c>
      <c r="W43" s="65">
        <f>'importovana data'!L43</f>
        <v>6.5990000000000002</v>
      </c>
      <c r="X43" s="68">
        <f t="shared" ref="X43:X52" si="7">$L$60*ABS(V43)^($L$58-1)</f>
        <v>6.6889636091996421</v>
      </c>
    </row>
    <row r="44" spans="1:24" x14ac:dyDescent="0.25">
      <c r="A44" s="1">
        <f>'importovana data'!B44</f>
        <v>3</v>
      </c>
      <c r="B44" s="1">
        <f>'importovana data'!J44</f>
        <v>0.82</v>
      </c>
      <c r="C44" s="1">
        <f>'importovana data'!K44</f>
        <v>5.4660000000000002</v>
      </c>
      <c r="D44" s="5">
        <f t="shared" si="0"/>
        <v>-8.6186147616283335E-2</v>
      </c>
      <c r="E44" s="6">
        <f t="shared" si="1"/>
        <v>0.73766962735664188</v>
      </c>
      <c r="V44" s="57">
        <f t="shared" si="2"/>
        <v>0.82</v>
      </c>
      <c r="W44" s="65">
        <f>'importovana data'!L44</f>
        <v>6.6660000000000004</v>
      </c>
      <c r="X44" s="68">
        <f t="shared" si="7"/>
        <v>6.4567396258684706</v>
      </c>
    </row>
    <row r="45" spans="1:24" x14ac:dyDescent="0.25">
      <c r="A45" s="1">
        <f>'importovana data'!B45</f>
        <v>3</v>
      </c>
      <c r="B45" s="1">
        <f>'importovana data'!J45</f>
        <v>1.08</v>
      </c>
      <c r="C45" s="1">
        <f>'importovana data'!K45</f>
        <v>6.633</v>
      </c>
      <c r="D45" s="5">
        <f t="shared" si="0"/>
        <v>3.342375548694973E-2</v>
      </c>
      <c r="E45" s="6">
        <f t="shared" si="1"/>
        <v>0.82170999729837635</v>
      </c>
      <c r="V45" s="57">
        <f t="shared" si="2"/>
        <v>1.08</v>
      </c>
      <c r="W45" s="65">
        <f>'importovana data'!L45</f>
        <v>6.1420000000000003</v>
      </c>
      <c r="X45" s="68">
        <f t="shared" si="7"/>
        <v>6.153093313880424</v>
      </c>
    </row>
    <row r="46" spans="1:24" x14ac:dyDescent="0.25">
      <c r="A46" s="1">
        <f>'importovana data'!B46</f>
        <v>3</v>
      </c>
      <c r="B46" s="1">
        <f>'importovana data'!J46</f>
        <v>1.34</v>
      </c>
      <c r="C46" s="1">
        <f>'importovana data'!K46</f>
        <v>8.11</v>
      </c>
      <c r="D46" s="5">
        <f t="shared" si="0"/>
        <v>0.12710479836480765</v>
      </c>
      <c r="E46" s="6">
        <f t="shared" si="1"/>
        <v>0.90902085421115597</v>
      </c>
      <c r="V46" s="57">
        <f t="shared" si="2"/>
        <v>1.34</v>
      </c>
      <c r="W46" s="65">
        <f>'importovana data'!L46</f>
        <v>6.0519999999999996</v>
      </c>
      <c r="X46" s="68">
        <f>$L$60*ABS(V46)^($L$58-1)</f>
        <v>5.9252773961851002</v>
      </c>
    </row>
    <row r="47" spans="1:24" x14ac:dyDescent="0.25">
      <c r="A47" s="1">
        <f>'importovana data'!B47</f>
        <v>3</v>
      </c>
      <c r="B47" s="1">
        <f>'importovana data'!J47</f>
        <v>1.7</v>
      </c>
      <c r="C47" s="1">
        <f>'importovana data'!K47</f>
        <v>9.8659999999999997</v>
      </c>
      <c r="D47" s="5">
        <f t="shared" si="0"/>
        <v>0.23044892137827391</v>
      </c>
      <c r="E47" s="6">
        <f t="shared" si="1"/>
        <v>0.99414111112612236</v>
      </c>
      <c r="V47" s="57">
        <f t="shared" si="2"/>
        <v>1.7</v>
      </c>
      <c r="W47" s="65">
        <f>'importovana data'!L47</f>
        <v>5.8040000000000003</v>
      </c>
      <c r="X47" s="68">
        <f t="shared" si="7"/>
        <v>5.6837347224475048</v>
      </c>
    </row>
    <row r="48" spans="1:24" x14ac:dyDescent="0.25">
      <c r="A48" s="1">
        <f>'importovana data'!B48</f>
        <v>3</v>
      </c>
      <c r="B48" s="1">
        <f>'importovana data'!J48</f>
        <v>2.16</v>
      </c>
      <c r="C48" s="1">
        <f>'importovana data'!K48</f>
        <v>11.932</v>
      </c>
      <c r="D48" s="5">
        <f t="shared" si="0"/>
        <v>0.3344537511509309</v>
      </c>
      <c r="E48" s="6">
        <f t="shared" si="1"/>
        <v>1.0767132446900252</v>
      </c>
      <c r="V48" s="57">
        <f t="shared" si="2"/>
        <v>2.16</v>
      </c>
      <c r="W48" s="65">
        <f>'importovana data'!L48</f>
        <v>5.524</v>
      </c>
      <c r="X48" s="68">
        <f t="shared" si="7"/>
        <v>5.4505879923176579</v>
      </c>
    </row>
    <row r="49" spans="1:24" x14ac:dyDescent="0.25">
      <c r="A49" s="1">
        <f>'importovana data'!B49</f>
        <v>3</v>
      </c>
      <c r="B49" s="1">
        <f>'importovana data'!J49</f>
        <v>2.78</v>
      </c>
      <c r="C49" s="1">
        <f>'importovana data'!K49</f>
        <v>14.456</v>
      </c>
      <c r="D49" s="5">
        <f t="shared" si="0"/>
        <v>0.44404479591807622</v>
      </c>
      <c r="E49" s="6">
        <f t="shared" si="1"/>
        <v>1.1600481395528754</v>
      </c>
      <c r="V49" s="57">
        <f t="shared" si="2"/>
        <v>2.78</v>
      </c>
      <c r="W49" s="65">
        <f>'importovana data'!L49</f>
        <v>5.2</v>
      </c>
      <c r="X49" s="68">
        <f t="shared" si="7"/>
        <v>5.2152590022149159</v>
      </c>
    </row>
    <row r="50" spans="1:24" x14ac:dyDescent="0.25">
      <c r="A50" s="1">
        <f>'importovana data'!B50</f>
        <v>3</v>
      </c>
      <c r="B50" s="1">
        <f>'importovana data'!J50</f>
        <v>3.55</v>
      </c>
      <c r="C50" s="1">
        <f>'importovana data'!K50</f>
        <v>17.63</v>
      </c>
      <c r="D50" s="5">
        <f t="shared" si="0"/>
        <v>0.5502283530550941</v>
      </c>
      <c r="E50" s="6">
        <f t="shared" si="1"/>
        <v>1.2462523122993221</v>
      </c>
      <c r="V50" s="57">
        <f t="shared" si="2"/>
        <v>3.55</v>
      </c>
      <c r="W50" s="65">
        <f>'importovana data'!L50</f>
        <v>4.9660000000000002</v>
      </c>
      <c r="X50" s="68">
        <f t="shared" si="7"/>
        <v>4.9969427902586547</v>
      </c>
    </row>
    <row r="51" spans="1:24" x14ac:dyDescent="0.25">
      <c r="A51" s="1">
        <f>'importovana data'!B51</f>
        <v>3</v>
      </c>
      <c r="B51" s="1">
        <f>'importovana data'!J51</f>
        <v>4.47</v>
      </c>
      <c r="C51" s="1">
        <f>'importovana data'!K51</f>
        <v>21.434999999999999</v>
      </c>
      <c r="D51" s="5">
        <f t="shared" si="0"/>
        <v>0.6503075231319364</v>
      </c>
      <c r="E51" s="6">
        <f t="shared" si="1"/>
        <v>1.3311234878466514</v>
      </c>
      <c r="V51" s="57">
        <f t="shared" si="2"/>
        <v>4.47</v>
      </c>
      <c r="W51" s="65">
        <f>'importovana data'!L51</f>
        <v>4.7949999999999999</v>
      </c>
      <c r="X51" s="68">
        <f t="shared" si="7"/>
        <v>4.7995501110676742</v>
      </c>
    </row>
    <row r="52" spans="1:24" x14ac:dyDescent="0.25">
      <c r="A52" s="1">
        <f>'importovana data'!B52</f>
        <v>3</v>
      </c>
      <c r="B52" s="1">
        <f>'importovana data'!J52</f>
        <v>5.71</v>
      </c>
      <c r="C52" s="1">
        <f>'importovana data'!K52</f>
        <v>26.183</v>
      </c>
      <c r="D52" s="5">
        <f t="shared" si="0"/>
        <v>0.75663610824584804</v>
      </c>
      <c r="E52" s="6">
        <f t="shared" si="1"/>
        <v>1.418019405728941</v>
      </c>
      <c r="V52" s="57">
        <f t="shared" si="2"/>
        <v>5.71</v>
      </c>
      <c r="W52" s="65">
        <f>'importovana data'!L52</f>
        <v>4.585</v>
      </c>
      <c r="X52" s="68">
        <f t="shared" si="7"/>
        <v>4.5983673293431115</v>
      </c>
    </row>
    <row r="53" spans="1:24" x14ac:dyDescent="0.25">
      <c r="A53" s="1">
        <f>'importovana data'!B53</f>
        <v>3</v>
      </c>
      <c r="B53" s="1">
        <f>'importovana data'!J53</f>
        <v>7.25</v>
      </c>
      <c r="C53" s="1">
        <f>'importovana data'!K53</f>
        <v>32.061999999999998</v>
      </c>
      <c r="D53" s="5">
        <f t="shared" si="0"/>
        <v>0.86033800657099369</v>
      </c>
      <c r="E53" s="6">
        <f t="shared" si="1"/>
        <v>1.5059906097795834</v>
      </c>
      <c r="V53" s="57">
        <f t="shared" si="2"/>
        <v>7.25</v>
      </c>
      <c r="W53" s="65">
        <f>'importovana data'!L53</f>
        <v>4.4219999999999997</v>
      </c>
      <c r="X53" s="68">
        <f>$N$60*ABS(V53)^($N$58-1)</f>
        <v>4.3724988245806973</v>
      </c>
    </row>
    <row r="54" spans="1:24" x14ac:dyDescent="0.25">
      <c r="A54" s="1">
        <f>'importovana data'!B54</f>
        <v>3</v>
      </c>
      <c r="B54" s="1">
        <f>'importovana data'!J54</f>
        <v>9.26</v>
      </c>
      <c r="C54" s="1">
        <f>'importovana data'!K54</f>
        <v>39.048000000000002</v>
      </c>
      <c r="D54" s="5">
        <f t="shared" si="0"/>
        <v>0.96661098668193435</v>
      </c>
      <c r="E54" s="6">
        <f t="shared" si="1"/>
        <v>1.5915987946484649</v>
      </c>
      <c r="V54" s="57">
        <f t="shared" si="2"/>
        <v>9.26</v>
      </c>
      <c r="W54" s="65">
        <f>'importovana data'!L54</f>
        <v>4.2169999999999996</v>
      </c>
      <c r="X54" s="68">
        <f t="shared" ref="X54:X61" si="8">$N$60*ABS(V54)^($N$58-1)</f>
        <v>4.2384960068004069</v>
      </c>
    </row>
    <row r="55" spans="1:24" ht="15.75" thickBot="1" x14ac:dyDescent="0.3">
      <c r="A55" s="1">
        <f>'importovana data'!B55</f>
        <v>3</v>
      </c>
      <c r="B55" s="1">
        <f>'importovana data'!J55</f>
        <v>11.78</v>
      </c>
      <c r="C55" s="1">
        <f>'importovana data'!K55</f>
        <v>48.356999999999999</v>
      </c>
      <c r="D55" s="5">
        <f t="shared" si="0"/>
        <v>1.0711452904510828</v>
      </c>
      <c r="E55" s="6">
        <f t="shared" si="1"/>
        <v>1.6844593500080189</v>
      </c>
      <c r="V55" s="57">
        <f t="shared" si="2"/>
        <v>11.78</v>
      </c>
      <c r="W55" s="65">
        <f>'importovana data'!L55</f>
        <v>4.1050000000000004</v>
      </c>
      <c r="X55" s="68">
        <f t="shared" si="8"/>
        <v>4.1106927296244331</v>
      </c>
    </row>
    <row r="56" spans="1:24" ht="18" x14ac:dyDescent="0.35">
      <c r="A56" s="1">
        <f>'importovana data'!B56</f>
        <v>3</v>
      </c>
      <c r="B56" s="1">
        <f>'importovana data'!J56</f>
        <v>14.96</v>
      </c>
      <c r="C56" s="1">
        <f>'importovana data'!K56</f>
        <v>59.304000000000002</v>
      </c>
      <c r="D56" s="5">
        <f t="shared" si="0"/>
        <v>1.1749315935284426</v>
      </c>
      <c r="E56" s="6">
        <f t="shared" si="1"/>
        <v>1.7730839871136854</v>
      </c>
      <c r="G56" s="17" t="s">
        <v>15</v>
      </c>
      <c r="H56" s="17"/>
      <c r="I56" s="17"/>
      <c r="J56" s="17"/>
      <c r="K56" s="18" t="s">
        <v>16</v>
      </c>
      <c r="L56" s="19">
        <v>0.79649999999999999</v>
      </c>
      <c r="M56" s="18" t="s">
        <v>16</v>
      </c>
      <c r="N56" s="19">
        <v>0.75129999999999997</v>
      </c>
      <c r="O56" t="s">
        <v>17</v>
      </c>
      <c r="V56" s="57">
        <f t="shared" si="2"/>
        <v>14.96</v>
      </c>
      <c r="W56" s="65">
        <f>'importovana data'!L56</f>
        <v>3.964</v>
      </c>
      <c r="X56" s="68">
        <f t="shared" si="8"/>
        <v>3.9876166173815677</v>
      </c>
    </row>
    <row r="57" spans="1:24" ht="18" x14ac:dyDescent="0.35">
      <c r="A57" s="1">
        <f>'importovana data'!B57</f>
        <v>3</v>
      </c>
      <c r="B57" s="1">
        <f>'importovana data'!J57</f>
        <v>19.079999999999998</v>
      </c>
      <c r="C57" s="1">
        <f>'importovana data'!K57</f>
        <v>73.111000000000004</v>
      </c>
      <c r="D57" s="5">
        <f t="shared" si="0"/>
        <v>1.2805783703680762</v>
      </c>
      <c r="E57" s="6">
        <f t="shared" si="1"/>
        <v>1.8639827241521201</v>
      </c>
      <c r="G57" s="17" t="s">
        <v>18</v>
      </c>
      <c r="H57" s="17"/>
      <c r="I57" s="17"/>
      <c r="K57" s="2" t="s">
        <v>19</v>
      </c>
      <c r="L57" s="20">
        <f>10^L56</f>
        <v>6.2589286392144077</v>
      </c>
      <c r="M57" s="2" t="s">
        <v>19</v>
      </c>
      <c r="N57" s="20">
        <f>10^N56</f>
        <v>5.6402713743189459</v>
      </c>
      <c r="O57" t="s">
        <v>20</v>
      </c>
      <c r="V57" s="57">
        <f t="shared" si="2"/>
        <v>19.079999999999998</v>
      </c>
      <c r="W57" s="65">
        <f>'importovana data'!L57</f>
        <v>3.8319999999999999</v>
      </c>
      <c r="X57" s="68">
        <f t="shared" si="8"/>
        <v>3.866118194804232</v>
      </c>
    </row>
    <row r="58" spans="1:24" ht="15.75" thickBot="1" x14ac:dyDescent="0.3">
      <c r="A58" s="1">
        <f>'importovana data'!B58</f>
        <v>3</v>
      </c>
      <c r="B58" s="1">
        <f>'importovana data'!J58</f>
        <v>24.27</v>
      </c>
      <c r="C58" s="1">
        <f>'importovana data'!K58</f>
        <v>90.513999999999996</v>
      </c>
      <c r="D58" s="5">
        <f t="shared" si="0"/>
        <v>1.3850697763319348</v>
      </c>
      <c r="E58" s="6">
        <f t="shared" si="1"/>
        <v>1.9567157576859702</v>
      </c>
      <c r="G58" s="17" t="s">
        <v>21</v>
      </c>
      <c r="H58" s="17"/>
      <c r="I58" s="17"/>
      <c r="K58" s="2" t="s">
        <v>48</v>
      </c>
      <c r="L58" s="21">
        <v>0.82509999999999994</v>
      </c>
      <c r="M58" s="2" t="s">
        <v>48</v>
      </c>
      <c r="N58" s="21">
        <v>0.87280000000000002</v>
      </c>
      <c r="O58" t="s">
        <v>22</v>
      </c>
      <c r="V58" s="57">
        <f t="shared" si="2"/>
        <v>24.27</v>
      </c>
      <c r="W58" s="65">
        <f>'importovana data'!L58</f>
        <v>3.7290000000000001</v>
      </c>
      <c r="X58" s="68">
        <f t="shared" si="8"/>
        <v>3.749590328265866</v>
      </c>
    </row>
    <row r="59" spans="1:24" ht="15.75" thickBot="1" x14ac:dyDescent="0.3">
      <c r="A59" s="1">
        <f>'importovana data'!B59</f>
        <v>3</v>
      </c>
      <c r="B59" s="1">
        <f>'importovana data'!J59</f>
        <v>30.8</v>
      </c>
      <c r="C59" s="1">
        <f>'importovana data'!K59</f>
        <v>111.584</v>
      </c>
      <c r="D59" s="5">
        <f t="shared" si="0"/>
        <v>1.4885507165004443</v>
      </c>
      <c r="E59" s="6">
        <f t="shared" si="1"/>
        <v>2.0476019256958824</v>
      </c>
      <c r="K59" s="2"/>
      <c r="L59" s="22"/>
      <c r="M59" s="2"/>
      <c r="N59" s="22"/>
      <c r="V59" s="57">
        <f t="shared" si="2"/>
        <v>30.8</v>
      </c>
      <c r="W59" s="65">
        <f>'importovana data'!L59</f>
        <v>3.6230000000000002</v>
      </c>
      <c r="X59" s="68">
        <f t="shared" si="8"/>
        <v>3.6376511225911483</v>
      </c>
    </row>
    <row r="60" spans="1:24" ht="15.75" thickBot="1" x14ac:dyDescent="0.3">
      <c r="A60" s="1">
        <f>'importovana data'!B60</f>
        <v>3</v>
      </c>
      <c r="B60" s="1">
        <f>'importovana data'!J60</f>
        <v>39.28</v>
      </c>
      <c r="C60" s="1">
        <f>'importovana data'!K60</f>
        <v>139.73699999999999</v>
      </c>
      <c r="D60" s="5">
        <f t="shared" si="0"/>
        <v>1.594171479114912</v>
      </c>
      <c r="E60" s="6">
        <f t="shared" si="1"/>
        <v>2.1453114151926096</v>
      </c>
      <c r="G60" t="s">
        <v>23</v>
      </c>
      <c r="K60" s="2" t="s">
        <v>24</v>
      </c>
      <c r="L60" s="23">
        <f>L57*((L58*(1-'importovana data'!T3^(2/zpracování!L58))/(1-'importovana data'!T3^2))^L58)</f>
        <v>6.2364768735122968</v>
      </c>
      <c r="M60" s="2" t="s">
        <v>24</v>
      </c>
      <c r="N60" s="23">
        <f>N57*((N58*(1-'importovana data'!T3^(2/zpracování!N58))/(1-'importovana data'!T3^2))^N58)</f>
        <v>5.6255462018617282</v>
      </c>
      <c r="V60" s="57">
        <f t="shared" si="2"/>
        <v>39.28</v>
      </c>
      <c r="W60" s="65">
        <f>'importovana data'!L60</f>
        <v>3.5569999999999999</v>
      </c>
      <c r="X60" s="68">
        <f t="shared" si="8"/>
        <v>3.5268426470264957</v>
      </c>
    </row>
    <row r="61" spans="1:24" ht="15.75" thickBot="1" x14ac:dyDescent="0.3">
      <c r="A61" s="1">
        <f>'importovana data'!B61</f>
        <v>3</v>
      </c>
      <c r="B61" s="1">
        <f>'importovana data'!J61</f>
        <v>49.98</v>
      </c>
      <c r="C61" s="1">
        <f>'importovana data'!K61</f>
        <v>174.46100000000001</v>
      </c>
      <c r="D61" s="7">
        <f t="shared" si="0"/>
        <v>1.6987962517904311</v>
      </c>
      <c r="E61" s="8">
        <f t="shared" si="1"/>
        <v>2.2416983574968961</v>
      </c>
      <c r="V61" s="59">
        <f t="shared" si="2"/>
        <v>49.98</v>
      </c>
      <c r="W61" s="69">
        <f>'importovana data'!L61</f>
        <v>3.4910000000000001</v>
      </c>
      <c r="X61" s="70">
        <f t="shared" si="8"/>
        <v>3.4204072051421779</v>
      </c>
    </row>
    <row r="62" spans="1:24" x14ac:dyDescent="0.25">
      <c r="A62" s="1">
        <f>'importovana data'!B62</f>
        <v>4</v>
      </c>
      <c r="B62" s="1">
        <f>'importovana data'!J62</f>
        <v>49.98</v>
      </c>
      <c r="C62" s="1">
        <f>'importovana data'!K62</f>
        <v>173.59</v>
      </c>
      <c r="D62" s="9">
        <f t="shared" si="0"/>
        <v>1.6987962517904311</v>
      </c>
      <c r="E62" s="10">
        <f t="shared" si="1"/>
        <v>2.2395247031566674</v>
      </c>
      <c r="V62" s="57">
        <f t="shared" si="2"/>
        <v>49.98</v>
      </c>
      <c r="W62" s="65">
        <f>'importovana data'!L62</f>
        <v>3.4729999999999999</v>
      </c>
      <c r="X62" s="68">
        <f>$N$80*ABS(V62)^($N$78-1)</f>
        <v>3.4288238754750942</v>
      </c>
    </row>
    <row r="63" spans="1:24" x14ac:dyDescent="0.25">
      <c r="A63" s="1">
        <f>'importovana data'!B63</f>
        <v>4</v>
      </c>
      <c r="B63" s="1">
        <f>'importovana data'!J63</f>
        <v>39.28</v>
      </c>
      <c r="C63" s="1">
        <f>'importovana data'!K63</f>
        <v>138.19900000000001</v>
      </c>
      <c r="D63" s="11">
        <f t="shared" si="0"/>
        <v>1.594171479114912</v>
      </c>
      <c r="E63" s="12">
        <f t="shared" si="1"/>
        <v>2.1405049005197054</v>
      </c>
      <c r="V63" s="57">
        <f t="shared" si="2"/>
        <v>39.28</v>
      </c>
      <c r="W63" s="65">
        <f>'importovana data'!L63</f>
        <v>3.5179999999999998</v>
      </c>
      <c r="X63" s="68">
        <f>$N$80*ABS(V63)^($N$78-1)</f>
        <v>3.4963050854130491</v>
      </c>
    </row>
    <row r="64" spans="1:24" x14ac:dyDescent="0.25">
      <c r="A64" s="1">
        <f>'importovana data'!B64</f>
        <v>4</v>
      </c>
      <c r="B64" s="1">
        <f>'importovana data'!J64</f>
        <v>30.95</v>
      </c>
      <c r="C64" s="1">
        <f>'importovana data'!K64</f>
        <v>109.995</v>
      </c>
      <c r="D64" s="11">
        <f t="shared" si="0"/>
        <v>1.4906606533561368</v>
      </c>
      <c r="E64" s="12">
        <f t="shared" si="1"/>
        <v>2.0413729440512918</v>
      </c>
      <c r="V64" s="57">
        <f t="shared" si="2"/>
        <v>30.95</v>
      </c>
      <c r="W64" s="65">
        <f>'importovana data'!L64</f>
        <v>3.5539999999999998</v>
      </c>
      <c r="X64" s="68">
        <f t="shared" ref="X64:X69" si="9">$N$80*ABS(V64)^($N$78-1)</f>
        <v>3.5643746615128231</v>
      </c>
    </row>
    <row r="65" spans="1:24" x14ac:dyDescent="0.25">
      <c r="A65" s="1">
        <f>'importovana data'!B65</f>
        <v>4</v>
      </c>
      <c r="B65" s="1">
        <f>'importovana data'!J65</f>
        <v>24.27</v>
      </c>
      <c r="C65" s="1">
        <f>'importovana data'!K65</f>
        <v>87.736000000000004</v>
      </c>
      <c r="D65" s="11">
        <f t="shared" si="0"/>
        <v>1.3850697763319348</v>
      </c>
      <c r="E65" s="12">
        <f t="shared" si="1"/>
        <v>1.9431778304618244</v>
      </c>
      <c r="V65" s="57">
        <f t="shared" si="2"/>
        <v>24.27</v>
      </c>
      <c r="W65" s="65">
        <f>'importovana data'!L65</f>
        <v>3.6150000000000002</v>
      </c>
      <c r="X65" s="68">
        <f t="shared" si="9"/>
        <v>3.6351777344423004</v>
      </c>
    </row>
    <row r="66" spans="1:24" x14ac:dyDescent="0.25">
      <c r="A66" s="1">
        <f>'importovana data'!B66</f>
        <v>4</v>
      </c>
      <c r="B66" s="1">
        <f>'importovana data'!J66</f>
        <v>19.079999999999998</v>
      </c>
      <c r="C66" s="1">
        <f>'importovana data'!K66</f>
        <v>70.363</v>
      </c>
      <c r="D66" s="11">
        <f t="shared" si="0"/>
        <v>1.2805783703680762</v>
      </c>
      <c r="E66" s="12">
        <f t="shared" si="1"/>
        <v>1.8473443477790339</v>
      </c>
      <c r="V66" s="57">
        <f t="shared" si="2"/>
        <v>19.079999999999998</v>
      </c>
      <c r="W66" s="65">
        <f>'importovana data'!L66</f>
        <v>3.6880000000000002</v>
      </c>
      <c r="X66" s="68">
        <f t="shared" si="9"/>
        <v>3.7066280195268675</v>
      </c>
    </row>
    <row r="67" spans="1:24" x14ac:dyDescent="0.25">
      <c r="A67" s="1">
        <f>'importovana data'!B67</f>
        <v>4</v>
      </c>
      <c r="B67" s="1">
        <f>'importovana data'!J67</f>
        <v>14.96</v>
      </c>
      <c r="C67" s="1">
        <f>'importovana data'!K67</f>
        <v>56.427999999999997</v>
      </c>
      <c r="D67" s="11">
        <f t="shared" ref="D67:D81" si="10">LOG10(B67)</f>
        <v>1.1749315935284426</v>
      </c>
      <c r="E67" s="12">
        <f t="shared" ref="E67:E81" si="11">LOG10(C67)</f>
        <v>1.7514946576711312</v>
      </c>
      <c r="V67" s="57">
        <f t="shared" ref="V67:V81" si="12">B67</f>
        <v>14.96</v>
      </c>
      <c r="W67" s="65">
        <f>'importovana data'!L67</f>
        <v>3.7719999999999998</v>
      </c>
      <c r="X67" s="68">
        <f t="shared" si="9"/>
        <v>3.7802961904187562</v>
      </c>
    </row>
    <row r="68" spans="1:24" x14ac:dyDescent="0.25">
      <c r="A68" s="1">
        <f>'importovana data'!B68</f>
        <v>4</v>
      </c>
      <c r="B68" s="1">
        <f>'importovana data'!J68</f>
        <v>11.78</v>
      </c>
      <c r="C68" s="1">
        <f>'importovana data'!K68</f>
        <v>45.456000000000003</v>
      </c>
      <c r="D68" s="11">
        <f t="shared" si="10"/>
        <v>1.0711452904510828</v>
      </c>
      <c r="E68" s="12">
        <f t="shared" si="11"/>
        <v>1.6575912163788606</v>
      </c>
      <c r="V68" s="57">
        <f t="shared" si="12"/>
        <v>11.78</v>
      </c>
      <c r="W68" s="65">
        <f>'importovana data'!L68</f>
        <v>3.859</v>
      </c>
      <c r="X68" s="68">
        <f t="shared" si="9"/>
        <v>3.8540925606404883</v>
      </c>
    </row>
    <row r="69" spans="1:24" x14ac:dyDescent="0.25">
      <c r="A69" s="1">
        <f>'importovana data'!B69</f>
        <v>4</v>
      </c>
      <c r="B69" s="1">
        <f>'importovana data'!J69</f>
        <v>9.26</v>
      </c>
      <c r="C69" s="1">
        <f>'importovana data'!K69</f>
        <v>36.319000000000003</v>
      </c>
      <c r="D69" s="11">
        <f t="shared" si="10"/>
        <v>0.96661098668193435</v>
      </c>
      <c r="E69" s="12">
        <f t="shared" si="11"/>
        <v>1.560133882237243</v>
      </c>
      <c r="V69" s="57">
        <f t="shared" si="12"/>
        <v>9.26</v>
      </c>
      <c r="W69" s="65">
        <f>'importovana data'!L69</f>
        <v>3.9220000000000002</v>
      </c>
      <c r="X69" s="68">
        <f t="shared" si="9"/>
        <v>3.9298770722172374</v>
      </c>
    </row>
    <row r="70" spans="1:24" x14ac:dyDescent="0.25">
      <c r="A70" s="1">
        <f>'importovana data'!B70</f>
        <v>4</v>
      </c>
      <c r="B70" s="1">
        <f>'importovana data'!J70</f>
        <v>7.25</v>
      </c>
      <c r="C70" s="1">
        <f>'importovana data'!K70</f>
        <v>29.277000000000001</v>
      </c>
      <c r="D70" s="11">
        <f t="shared" si="10"/>
        <v>0.86033800657099369</v>
      </c>
      <c r="E70" s="12">
        <f t="shared" si="11"/>
        <v>1.4665265727211785</v>
      </c>
      <c r="V70" s="57">
        <f t="shared" si="12"/>
        <v>7.25</v>
      </c>
      <c r="W70" s="65">
        <f>'importovana data'!L70</f>
        <v>4.0380000000000003</v>
      </c>
      <c r="X70" s="68">
        <f>$N$80*ABS(V70)^($N$78-1)</f>
        <v>4.008449806928235</v>
      </c>
    </row>
    <row r="71" spans="1:24" x14ac:dyDescent="0.25">
      <c r="A71" s="1">
        <f>'importovana data'!B71</f>
        <v>4</v>
      </c>
      <c r="B71" s="1">
        <f>'importovana data'!J71</f>
        <v>5.71</v>
      </c>
      <c r="C71" s="1">
        <f>'importovana data'!K71</f>
        <v>23.538</v>
      </c>
      <c r="D71" s="11">
        <f t="shared" si="10"/>
        <v>0.75663610824584804</v>
      </c>
      <c r="E71" s="12">
        <f t="shared" si="11"/>
        <v>1.3717695585131795</v>
      </c>
      <c r="V71" s="57">
        <f t="shared" si="12"/>
        <v>5.71</v>
      </c>
      <c r="W71" s="65">
        <f>'importovana data'!L71</f>
        <v>4.1219999999999999</v>
      </c>
      <c r="X71" s="68">
        <f>$L$80*ABS(V71)^($L$78-1)</f>
        <v>4.0689525500788042</v>
      </c>
    </row>
    <row r="72" spans="1:24" x14ac:dyDescent="0.25">
      <c r="A72" s="1">
        <f>'importovana data'!B72</f>
        <v>4</v>
      </c>
      <c r="B72" s="1">
        <f>'importovana data'!J72</f>
        <v>4.47</v>
      </c>
      <c r="C72" s="1">
        <f>'importovana data'!K72</f>
        <v>19.082000000000001</v>
      </c>
      <c r="D72" s="11">
        <f t="shared" si="10"/>
        <v>0.6503075231319364</v>
      </c>
      <c r="E72" s="12">
        <f t="shared" si="11"/>
        <v>1.2806238915129116</v>
      </c>
      <c r="V72" s="57">
        <f t="shared" si="12"/>
        <v>4.47</v>
      </c>
      <c r="W72" s="65">
        <f>'importovana data'!L72</f>
        <v>4.2690000000000001</v>
      </c>
      <c r="X72" s="68">
        <f>$L$80*ABS(V72)^($L$78-1)</f>
        <v>4.2366915045275171</v>
      </c>
    </row>
    <row r="73" spans="1:24" x14ac:dyDescent="0.25">
      <c r="A73" s="1">
        <f>'importovana data'!B73</f>
        <v>4</v>
      </c>
      <c r="B73" s="1">
        <f>'importovana data'!J73</f>
        <v>3.55</v>
      </c>
      <c r="C73" s="1">
        <f>'importovana data'!K73</f>
        <v>15.526</v>
      </c>
      <c r="D73" s="11">
        <f t="shared" si="10"/>
        <v>0.5502283530550941</v>
      </c>
      <c r="E73" s="12">
        <f t="shared" si="11"/>
        <v>1.1910595818273981</v>
      </c>
      <c r="V73" s="57">
        <f t="shared" si="12"/>
        <v>3.55</v>
      </c>
      <c r="W73" s="65">
        <f>'importovana data'!L73</f>
        <v>4.3739999999999997</v>
      </c>
      <c r="X73" s="68">
        <f t="shared" ref="X73:X80" si="13">$L$80*ABS(V73)^($L$78-1)</f>
        <v>4.4008838333089315</v>
      </c>
    </row>
    <row r="74" spans="1:24" x14ac:dyDescent="0.25">
      <c r="A74" s="1">
        <f>'importovana data'!B74</f>
        <v>4</v>
      </c>
      <c r="B74" s="1">
        <f>'importovana data'!J74</f>
        <v>2.78</v>
      </c>
      <c r="C74" s="1">
        <f>'importovana data'!K74</f>
        <v>12.711</v>
      </c>
      <c r="D74" s="11">
        <f t="shared" si="10"/>
        <v>0.44404479591807622</v>
      </c>
      <c r="E74" s="12">
        <f t="shared" si="11"/>
        <v>1.1041797187206521</v>
      </c>
      <c r="V74" s="57">
        <f t="shared" si="12"/>
        <v>2.78</v>
      </c>
      <c r="W74" s="65">
        <f>'importovana data'!L74</f>
        <v>4.5720000000000001</v>
      </c>
      <c r="X74" s="68">
        <f t="shared" si="13"/>
        <v>4.5820538820344909</v>
      </c>
    </row>
    <row r="75" spans="1:24" ht="15.75" thickBot="1" x14ac:dyDescent="0.3">
      <c r="A75" s="1">
        <f>'importovana data'!B75</f>
        <v>4</v>
      </c>
      <c r="B75" s="1">
        <f>'importovana data'!J75</f>
        <v>2.16</v>
      </c>
      <c r="C75" s="1">
        <f>'importovana data'!K75</f>
        <v>10.44</v>
      </c>
      <c r="D75" s="11">
        <f t="shared" si="10"/>
        <v>0.3344537511509309</v>
      </c>
      <c r="E75" s="12">
        <f t="shared" si="11"/>
        <v>1.0187004986662433</v>
      </c>
      <c r="V75" s="57">
        <f t="shared" si="12"/>
        <v>2.16</v>
      </c>
      <c r="W75" s="65">
        <f>'importovana data'!L75</f>
        <v>4.8330000000000002</v>
      </c>
      <c r="X75" s="68">
        <f t="shared" si="13"/>
        <v>4.7768622120333406</v>
      </c>
    </row>
    <row r="76" spans="1:24" ht="18" x14ac:dyDescent="0.35">
      <c r="A76" s="1">
        <f>'importovana data'!B76</f>
        <v>4</v>
      </c>
      <c r="B76" s="1">
        <f>'importovana data'!J76</f>
        <v>1.7</v>
      </c>
      <c r="C76" s="1">
        <f>'importovana data'!K76</f>
        <v>8.4870000000000001</v>
      </c>
      <c r="D76" s="11">
        <f t="shared" si="10"/>
        <v>0.23044892137827391</v>
      </c>
      <c r="E76" s="12">
        <f t="shared" si="11"/>
        <v>0.92875420217665328</v>
      </c>
      <c r="G76" s="17" t="s">
        <v>15</v>
      </c>
      <c r="H76" s="17"/>
      <c r="I76" s="17"/>
      <c r="J76" s="17"/>
      <c r="K76" s="18" t="s">
        <v>16</v>
      </c>
      <c r="L76" s="19">
        <v>0.73580000000000001</v>
      </c>
      <c r="M76" s="18" t="s">
        <v>16</v>
      </c>
      <c r="N76" s="19">
        <v>0.67330000000000001</v>
      </c>
      <c r="O76" t="s">
        <v>17</v>
      </c>
      <c r="V76" s="57">
        <f t="shared" si="12"/>
        <v>1.7</v>
      </c>
      <c r="W76" s="65">
        <f>'importovana data'!L76</f>
        <v>4.992</v>
      </c>
      <c r="X76" s="68">
        <f t="shared" si="13"/>
        <v>4.9693949144892473</v>
      </c>
    </row>
    <row r="77" spans="1:24" ht="18" x14ac:dyDescent="0.35">
      <c r="A77" s="1">
        <f>'importovana data'!B77</f>
        <v>4</v>
      </c>
      <c r="B77" s="1">
        <f>'importovana data'!J77</f>
        <v>1.34</v>
      </c>
      <c r="C77" s="1">
        <f>'importovana data'!K77</f>
        <v>6.915</v>
      </c>
      <c r="D77" s="11">
        <f t="shared" si="10"/>
        <v>0.12710479836480765</v>
      </c>
      <c r="E77" s="12">
        <f t="shared" si="11"/>
        <v>0.83979218444532944</v>
      </c>
      <c r="G77" s="17" t="s">
        <v>18</v>
      </c>
      <c r="H77" s="17"/>
      <c r="I77" s="17"/>
      <c r="K77" s="2" t="s">
        <v>19</v>
      </c>
      <c r="L77" s="20">
        <f>10^L76</f>
        <v>5.4425195783320479</v>
      </c>
      <c r="M77" s="2" t="s">
        <v>19</v>
      </c>
      <c r="N77" s="20">
        <f>10^N76</f>
        <v>4.7130277840242201</v>
      </c>
      <c r="O77" t="s">
        <v>20</v>
      </c>
      <c r="V77" s="57">
        <f t="shared" si="12"/>
        <v>1.34</v>
      </c>
      <c r="W77" s="65">
        <f>'importovana data'!L77</f>
        <v>5.16</v>
      </c>
      <c r="X77" s="68">
        <f t="shared" si="13"/>
        <v>5.1683901664279661</v>
      </c>
    </row>
    <row r="78" spans="1:24" ht="15.75" thickBot="1" x14ac:dyDescent="0.3">
      <c r="A78" s="1">
        <f>'importovana data'!B78</f>
        <v>4</v>
      </c>
      <c r="B78" s="1">
        <f>'importovana data'!J78</f>
        <v>1.08</v>
      </c>
      <c r="C78" s="1">
        <f>'importovana data'!K78</f>
        <v>5.7249999999999996</v>
      </c>
      <c r="D78" s="11">
        <f t="shared" si="10"/>
        <v>3.342375548694973E-2</v>
      </c>
      <c r="E78" s="12">
        <f t="shared" si="11"/>
        <v>0.75777549101192554</v>
      </c>
      <c r="G78" s="17" t="s">
        <v>21</v>
      </c>
      <c r="H78" s="17"/>
      <c r="I78" s="17"/>
      <c r="K78" s="2" t="s">
        <v>48</v>
      </c>
      <c r="L78" s="21">
        <v>0.83499999999999996</v>
      </c>
      <c r="M78" s="2" t="s">
        <v>48</v>
      </c>
      <c r="N78" s="21">
        <v>0.91910000000000003</v>
      </c>
      <c r="O78" t="s">
        <v>22</v>
      </c>
      <c r="V78" s="57">
        <f t="shared" si="12"/>
        <v>1.08</v>
      </c>
      <c r="W78" s="65">
        <f>'importovana data'!L78</f>
        <v>5.3010000000000002</v>
      </c>
      <c r="X78" s="68">
        <f t="shared" si="13"/>
        <v>5.3556558715480076</v>
      </c>
    </row>
    <row r="79" spans="1:24" ht="15.75" thickBot="1" x14ac:dyDescent="0.3">
      <c r="A79" s="1">
        <f>'importovana data'!B79</f>
        <v>4</v>
      </c>
      <c r="B79" s="1">
        <f>'importovana data'!J79</f>
        <v>0.82</v>
      </c>
      <c r="C79" s="1">
        <f>'importovana data'!K79</f>
        <v>4.6459999999999999</v>
      </c>
      <c r="D79" s="11">
        <f t="shared" si="10"/>
        <v>-8.6186147616283335E-2</v>
      </c>
      <c r="E79" s="12">
        <f t="shared" si="11"/>
        <v>0.66707920546421662</v>
      </c>
      <c r="K79" s="2"/>
      <c r="L79" s="22"/>
      <c r="M79" s="2"/>
      <c r="N79" s="22"/>
      <c r="V79" s="57">
        <f t="shared" si="12"/>
        <v>0.82</v>
      </c>
      <c r="W79" s="65">
        <f>'importovana data'!L79</f>
        <v>5.6660000000000004</v>
      </c>
      <c r="X79" s="68">
        <f t="shared" si="13"/>
        <v>5.6046474280016065</v>
      </c>
    </row>
    <row r="80" spans="1:24" ht="15.75" thickBot="1" x14ac:dyDescent="0.3">
      <c r="A80" s="1">
        <f>'importovana data'!B80</f>
        <v>4</v>
      </c>
      <c r="B80" s="1">
        <f>'importovana data'!J80</f>
        <v>0.67</v>
      </c>
      <c r="C80" s="1">
        <f>'importovana data'!K80</f>
        <v>3.8290000000000002</v>
      </c>
      <c r="D80" s="11">
        <f t="shared" si="10"/>
        <v>-0.17392519729917355</v>
      </c>
      <c r="E80" s="12">
        <f t="shared" si="11"/>
        <v>0.58308536634768759</v>
      </c>
      <c r="G80" t="s">
        <v>23</v>
      </c>
      <c r="K80" s="2" t="s">
        <v>24</v>
      </c>
      <c r="L80" s="23">
        <f>L77*((L78*(1-'importovana data'!T3^(2/zpracování!L78))/(1-'importovana data'!T3^2))^L78)</f>
        <v>5.4240986954388326</v>
      </c>
      <c r="M80" s="2" t="s">
        <v>24</v>
      </c>
      <c r="N80" s="23">
        <f>N77*((N78*(1-'importovana data'!T3^(2/zpracování!N78))/(1-'importovana data'!T3^2))^N78)</f>
        <v>4.7051968168872369</v>
      </c>
      <c r="V80" s="57">
        <f t="shared" si="12"/>
        <v>0.67</v>
      </c>
      <c r="W80" s="65">
        <f>'importovana data'!L80</f>
        <v>5.7149999999999999</v>
      </c>
      <c r="X80" s="68">
        <f t="shared" si="13"/>
        <v>5.7946237326151548</v>
      </c>
    </row>
    <row r="81" spans="1:25" x14ac:dyDescent="0.25">
      <c r="A81" s="1">
        <f>'importovana data'!B81</f>
        <v>4</v>
      </c>
      <c r="B81" s="1">
        <f>'importovana data'!J81</f>
        <v>0.51</v>
      </c>
      <c r="C81" s="1">
        <f>'importovana data'!K81</f>
        <v>3.169</v>
      </c>
      <c r="D81" s="11">
        <f t="shared" si="10"/>
        <v>-0.29242982390206362</v>
      </c>
      <c r="E81" s="12">
        <f t="shared" si="11"/>
        <v>0.50092223919030054</v>
      </c>
      <c r="V81" s="57">
        <f t="shared" si="12"/>
        <v>0.51</v>
      </c>
      <c r="W81" s="65">
        <f>'importovana data'!L81</f>
        <v>6.2140000000000004</v>
      </c>
      <c r="X81" s="68">
        <f>$L$80*ABS(V81)^($L$78-1)</f>
        <v>6.061477594423736</v>
      </c>
    </row>
    <row r="82" spans="1:25" x14ac:dyDescent="0.25">
      <c r="A82" s="22"/>
      <c r="B82" s="22"/>
      <c r="C82" s="22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22"/>
      <c r="W82" s="22"/>
      <c r="X82" s="71"/>
      <c r="Y82" s="71"/>
    </row>
    <row r="83" spans="1:25" x14ac:dyDescent="0.25">
      <c r="A83" s="22"/>
      <c r="B83" s="22"/>
      <c r="C83" s="22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22"/>
      <c r="W83" s="22"/>
      <c r="X83" s="71"/>
      <c r="Y83" s="71"/>
    </row>
    <row r="84" spans="1:25" x14ac:dyDescent="0.25">
      <c r="A84" s="22"/>
      <c r="B84" s="22"/>
      <c r="C84" s="22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22"/>
      <c r="W84" s="22"/>
      <c r="X84" s="71"/>
      <c r="Y84" s="71"/>
    </row>
    <row r="85" spans="1:25" x14ac:dyDescent="0.25">
      <c r="A85" s="22"/>
      <c r="B85" s="22"/>
      <c r="C85" s="22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22"/>
      <c r="W85" s="22"/>
      <c r="X85" s="71"/>
      <c r="Y85" s="71"/>
    </row>
    <row r="86" spans="1:25" x14ac:dyDescent="0.25">
      <c r="A86" s="22"/>
      <c r="B86" s="22"/>
      <c r="C86" s="22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22"/>
      <c r="W86" s="22"/>
      <c r="X86" s="71"/>
      <c r="Y86" s="71"/>
    </row>
    <row r="87" spans="1:25" x14ac:dyDescent="0.25">
      <c r="A87" s="22"/>
      <c r="B87" s="22"/>
      <c r="C87" s="22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22"/>
      <c r="W87" s="22"/>
      <c r="X87" s="71"/>
      <c r="Y87" s="71"/>
    </row>
    <row r="88" spans="1:25" x14ac:dyDescent="0.25">
      <c r="A88" s="22"/>
      <c r="B88" s="22"/>
      <c r="C88" s="22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22"/>
      <c r="W88" s="22"/>
      <c r="X88" s="71"/>
      <c r="Y88" s="71"/>
    </row>
    <row r="89" spans="1:25" x14ac:dyDescent="0.25">
      <c r="A89" s="22"/>
      <c r="B89" s="22"/>
      <c r="C89" s="22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22"/>
      <c r="W89" s="22"/>
      <c r="X89" s="71"/>
      <c r="Y89" s="71"/>
    </row>
    <row r="90" spans="1:25" x14ac:dyDescent="0.25">
      <c r="A90" s="22"/>
      <c r="B90" s="22"/>
      <c r="C90" s="22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22"/>
      <c r="W90" s="22"/>
      <c r="X90" s="71"/>
      <c r="Y90" s="71"/>
    </row>
    <row r="91" spans="1:25" x14ac:dyDescent="0.25">
      <c r="A91" s="22"/>
      <c r="B91" s="22"/>
      <c r="C91" s="22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22"/>
      <c r="W91" s="22"/>
      <c r="X91" s="71"/>
      <c r="Y91" s="71"/>
    </row>
    <row r="92" spans="1:25" x14ac:dyDescent="0.25">
      <c r="A92" s="22"/>
      <c r="B92" s="22"/>
      <c r="C92" s="22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22"/>
      <c r="W92" s="22"/>
      <c r="X92" s="71"/>
      <c r="Y92" s="71"/>
    </row>
    <row r="93" spans="1:25" x14ac:dyDescent="0.25">
      <c r="A93" s="22"/>
      <c r="B93" s="22"/>
      <c r="C93" s="22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22"/>
      <c r="W93" s="22"/>
      <c r="X93" s="71"/>
      <c r="Y93" s="71"/>
    </row>
    <row r="94" spans="1:25" x14ac:dyDescent="0.25">
      <c r="A94" s="22"/>
      <c r="B94" s="22"/>
      <c r="C94" s="22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22"/>
      <c r="W94" s="22"/>
      <c r="X94" s="71"/>
      <c r="Y94" s="71"/>
    </row>
    <row r="95" spans="1:25" x14ac:dyDescent="0.25">
      <c r="A95" s="22"/>
      <c r="B95" s="22"/>
      <c r="C95" s="22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22"/>
      <c r="W95" s="22"/>
      <c r="X95" s="71"/>
      <c r="Y95" s="71"/>
    </row>
    <row r="96" spans="1:25" x14ac:dyDescent="0.25">
      <c r="A96" s="22"/>
      <c r="B96" s="22"/>
      <c r="C96" s="22"/>
      <c r="D96" s="71"/>
      <c r="E96" s="71"/>
      <c r="F96" s="71"/>
      <c r="G96" s="72"/>
      <c r="H96" s="72"/>
      <c r="I96" s="72"/>
      <c r="J96" s="72"/>
      <c r="K96" s="73"/>
      <c r="L96" s="22"/>
      <c r="M96" s="73"/>
      <c r="N96" s="22"/>
      <c r="O96" s="71"/>
      <c r="P96" s="71"/>
      <c r="Q96" s="71"/>
      <c r="R96" s="71"/>
      <c r="S96" s="71"/>
      <c r="T96" s="71"/>
      <c r="U96" s="71"/>
      <c r="V96" s="22"/>
      <c r="W96" s="22"/>
      <c r="X96" s="71"/>
      <c r="Y96" s="71"/>
    </row>
    <row r="97" spans="1:25" x14ac:dyDescent="0.25">
      <c r="A97" s="22"/>
      <c r="B97" s="22"/>
      <c r="C97" s="22"/>
      <c r="D97" s="71"/>
      <c r="E97" s="71"/>
      <c r="F97" s="71"/>
      <c r="G97" s="72"/>
      <c r="H97" s="72"/>
      <c r="I97" s="72"/>
      <c r="J97" s="71"/>
      <c r="K97" s="74"/>
      <c r="L97" s="75"/>
      <c r="M97" s="74"/>
      <c r="N97" s="75"/>
      <c r="O97" s="71"/>
      <c r="P97" s="71"/>
      <c r="Q97" s="71"/>
      <c r="R97" s="71"/>
      <c r="S97" s="71"/>
      <c r="T97" s="71"/>
      <c r="U97" s="71"/>
      <c r="V97" s="22"/>
      <c r="W97" s="22"/>
      <c r="X97" s="71"/>
      <c r="Y97" s="71"/>
    </row>
    <row r="98" spans="1:25" x14ac:dyDescent="0.25">
      <c r="A98" s="22"/>
      <c r="B98" s="22"/>
      <c r="C98" s="22"/>
      <c r="D98" s="71"/>
      <c r="E98" s="71"/>
      <c r="F98" s="71"/>
      <c r="G98" s="72"/>
      <c r="H98" s="72"/>
      <c r="I98" s="72"/>
      <c r="J98" s="71"/>
      <c r="K98" s="74"/>
      <c r="L98" s="22"/>
      <c r="M98" s="74"/>
      <c r="N98" s="22"/>
      <c r="O98" s="71"/>
      <c r="P98" s="71"/>
      <c r="Q98" s="71"/>
      <c r="R98" s="71"/>
      <c r="S98" s="71"/>
      <c r="T98" s="71"/>
      <c r="U98" s="71"/>
      <c r="V98" s="22"/>
      <c r="W98" s="22"/>
      <c r="X98" s="71"/>
      <c r="Y98" s="71"/>
    </row>
    <row r="99" spans="1:25" x14ac:dyDescent="0.25">
      <c r="A99" s="22"/>
      <c r="B99" s="22"/>
      <c r="C99" s="22"/>
      <c r="D99" s="71"/>
      <c r="E99" s="71"/>
      <c r="F99" s="71"/>
      <c r="G99" s="71"/>
      <c r="H99" s="71"/>
      <c r="I99" s="71"/>
      <c r="J99" s="71"/>
      <c r="K99" s="74"/>
      <c r="L99" s="22"/>
      <c r="M99" s="74"/>
      <c r="N99" s="22"/>
      <c r="O99" s="71"/>
      <c r="P99" s="71"/>
      <c r="Q99" s="71"/>
      <c r="R99" s="71"/>
      <c r="S99" s="71"/>
      <c r="T99" s="71"/>
      <c r="U99" s="71"/>
      <c r="V99" s="22"/>
      <c r="W99" s="22"/>
      <c r="X99" s="71"/>
      <c r="Y99" s="71"/>
    </row>
    <row r="100" spans="1:25" x14ac:dyDescent="0.25">
      <c r="A100" s="22"/>
      <c r="B100" s="22"/>
      <c r="C100" s="22"/>
      <c r="D100" s="71"/>
      <c r="E100" s="71"/>
      <c r="F100" s="71"/>
      <c r="G100" s="71"/>
      <c r="H100" s="71"/>
      <c r="I100" s="71"/>
      <c r="J100" s="71"/>
      <c r="K100" s="74"/>
      <c r="L100" s="76"/>
      <c r="M100" s="74"/>
      <c r="N100" s="76"/>
      <c r="O100" s="71"/>
      <c r="P100" s="71"/>
      <c r="Q100" s="71"/>
      <c r="R100" s="71"/>
      <c r="S100" s="71"/>
      <c r="T100" s="71"/>
      <c r="U100" s="71"/>
      <c r="V100" s="22"/>
      <c r="W100" s="22"/>
      <c r="X100" s="71"/>
      <c r="Y100" s="71"/>
    </row>
    <row r="101" spans="1:25" x14ac:dyDescent="0.25">
      <c r="A101" s="22"/>
      <c r="B101" s="22"/>
      <c r="C101" s="22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22"/>
      <c r="W101" s="22"/>
      <c r="X101" s="71"/>
      <c r="Y101" s="71"/>
    </row>
    <row r="102" spans="1:25" x14ac:dyDescent="0.25">
      <c r="A102" s="22"/>
      <c r="B102" s="22"/>
      <c r="C102" s="22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22"/>
      <c r="W102" s="22"/>
      <c r="X102" s="71"/>
      <c r="Y102" s="71"/>
    </row>
    <row r="103" spans="1:25" x14ac:dyDescent="0.25">
      <c r="A103" s="22"/>
      <c r="B103" s="22"/>
      <c r="C103" s="22"/>
      <c r="D103" s="71"/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22"/>
      <c r="W103" s="22"/>
      <c r="X103" s="71"/>
      <c r="Y103" s="71"/>
    </row>
    <row r="104" spans="1:25" x14ac:dyDescent="0.25">
      <c r="A104" s="22"/>
      <c r="B104" s="22"/>
      <c r="C104" s="22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22"/>
      <c r="W104" s="22"/>
      <c r="X104" s="71"/>
      <c r="Y104" s="71"/>
    </row>
    <row r="105" spans="1:25" x14ac:dyDescent="0.25">
      <c r="A105" s="22"/>
      <c r="B105" s="22"/>
      <c r="C105" s="22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22"/>
      <c r="W105" s="22"/>
      <c r="X105" s="71"/>
      <c r="Y105" s="71"/>
    </row>
    <row r="106" spans="1:25" x14ac:dyDescent="0.25">
      <c r="A106" s="22"/>
      <c r="B106" s="22"/>
      <c r="C106" s="22"/>
      <c r="D106" s="71"/>
      <c r="E106" s="71"/>
      <c r="F106" s="71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22"/>
      <c r="W106" s="22"/>
      <c r="X106" s="71"/>
      <c r="Y106" s="71"/>
    </row>
    <row r="107" spans="1:25" x14ac:dyDescent="0.25">
      <c r="A107" s="22"/>
      <c r="B107" s="22"/>
      <c r="C107" s="22"/>
      <c r="D107" s="71"/>
      <c r="E107" s="71"/>
      <c r="F107" s="71"/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22"/>
      <c r="W107" s="22"/>
      <c r="X107" s="71"/>
      <c r="Y107" s="71"/>
    </row>
    <row r="108" spans="1:25" x14ac:dyDescent="0.25">
      <c r="A108" s="22"/>
      <c r="B108" s="22"/>
      <c r="C108" s="22"/>
      <c r="D108" s="71"/>
      <c r="E108" s="71"/>
      <c r="F108" s="71"/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22"/>
      <c r="W108" s="22"/>
      <c r="X108" s="71"/>
      <c r="Y108" s="71"/>
    </row>
    <row r="109" spans="1:25" x14ac:dyDescent="0.25">
      <c r="A109" s="22"/>
      <c r="B109" s="22"/>
      <c r="C109" s="22"/>
      <c r="D109" s="71"/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22"/>
      <c r="W109" s="22"/>
      <c r="X109" s="71"/>
      <c r="Y109" s="71"/>
    </row>
    <row r="110" spans="1:25" x14ac:dyDescent="0.25">
      <c r="A110" s="22"/>
      <c r="B110" s="22"/>
      <c r="C110" s="22"/>
      <c r="D110" s="71"/>
      <c r="E110" s="71"/>
      <c r="F110" s="71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22"/>
      <c r="W110" s="22"/>
      <c r="X110" s="71"/>
      <c r="Y110" s="71"/>
    </row>
    <row r="111" spans="1:25" x14ac:dyDescent="0.25">
      <c r="A111" s="22"/>
      <c r="B111" s="22"/>
      <c r="C111" s="22"/>
      <c r="D111" s="71"/>
      <c r="E111" s="71"/>
      <c r="F111" s="71"/>
      <c r="G111" s="71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22"/>
      <c r="W111" s="22"/>
      <c r="X111" s="71"/>
      <c r="Y111" s="71"/>
    </row>
    <row r="112" spans="1:25" x14ac:dyDescent="0.25">
      <c r="A112" s="22"/>
      <c r="B112" s="22"/>
      <c r="C112" s="22"/>
      <c r="D112" s="71"/>
      <c r="E112" s="71"/>
      <c r="F112" s="71"/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22"/>
      <c r="W112" s="22"/>
      <c r="X112" s="71"/>
      <c r="Y112" s="71"/>
    </row>
    <row r="113" spans="1:25" x14ac:dyDescent="0.25">
      <c r="A113" s="22"/>
      <c r="B113" s="22"/>
      <c r="C113" s="22"/>
      <c r="D113" s="71"/>
      <c r="E113" s="71"/>
      <c r="F113" s="71"/>
      <c r="G113" s="71"/>
      <c r="H113" s="71"/>
      <c r="I113" s="71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22"/>
      <c r="W113" s="22"/>
      <c r="X113" s="71"/>
      <c r="Y113" s="71"/>
    </row>
    <row r="114" spans="1:25" x14ac:dyDescent="0.25">
      <c r="A114" s="22"/>
      <c r="B114" s="22"/>
      <c r="C114" s="22"/>
      <c r="D114" s="71"/>
      <c r="E114" s="71"/>
      <c r="F114" s="71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22"/>
      <c r="W114" s="22"/>
      <c r="X114" s="71"/>
      <c r="Y114" s="71"/>
    </row>
    <row r="115" spans="1:25" x14ac:dyDescent="0.25">
      <c r="A115" s="22"/>
      <c r="B115" s="22"/>
      <c r="C115" s="22"/>
      <c r="D115" s="71"/>
      <c r="E115" s="71"/>
      <c r="F115" s="71"/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22"/>
      <c r="W115" s="22"/>
      <c r="X115" s="71"/>
      <c r="Y115" s="71"/>
    </row>
    <row r="116" spans="1:25" x14ac:dyDescent="0.25">
      <c r="A116" s="22"/>
      <c r="B116" s="22"/>
      <c r="C116" s="22"/>
      <c r="D116" s="71"/>
      <c r="E116" s="71"/>
      <c r="F116" s="71"/>
      <c r="G116" s="72"/>
      <c r="H116" s="72"/>
      <c r="I116" s="72"/>
      <c r="J116" s="72"/>
      <c r="K116" s="73"/>
      <c r="L116" s="22"/>
      <c r="M116" s="73"/>
      <c r="N116" s="22"/>
      <c r="O116" s="71"/>
      <c r="P116" s="71"/>
      <c r="Q116" s="71"/>
      <c r="R116" s="71"/>
      <c r="S116" s="71"/>
      <c r="T116" s="71"/>
      <c r="U116" s="71"/>
      <c r="V116" s="22"/>
      <c r="W116" s="22"/>
      <c r="X116" s="71"/>
      <c r="Y116" s="71"/>
    </row>
    <row r="117" spans="1:25" x14ac:dyDescent="0.25">
      <c r="A117" s="22"/>
      <c r="B117" s="22"/>
      <c r="C117" s="22"/>
      <c r="D117" s="71"/>
      <c r="E117" s="71"/>
      <c r="F117" s="71"/>
      <c r="G117" s="72"/>
      <c r="H117" s="72"/>
      <c r="I117" s="72"/>
      <c r="J117" s="71"/>
      <c r="K117" s="74"/>
      <c r="L117" s="75"/>
      <c r="M117" s="74"/>
      <c r="N117" s="75"/>
      <c r="O117" s="71"/>
      <c r="P117" s="71"/>
      <c r="Q117" s="71"/>
      <c r="R117" s="71"/>
      <c r="S117" s="71"/>
      <c r="T117" s="71"/>
      <c r="U117" s="71"/>
      <c r="V117" s="22"/>
      <c r="W117" s="22"/>
      <c r="X117" s="71"/>
      <c r="Y117" s="71"/>
    </row>
    <row r="118" spans="1:25" x14ac:dyDescent="0.25">
      <c r="A118" s="22"/>
      <c r="B118" s="22"/>
      <c r="C118" s="22"/>
      <c r="D118" s="71"/>
      <c r="E118" s="71"/>
      <c r="F118" s="71"/>
      <c r="G118" s="72"/>
      <c r="H118" s="72"/>
      <c r="I118" s="72"/>
      <c r="J118" s="71"/>
      <c r="K118" s="74"/>
      <c r="L118" s="22"/>
      <c r="M118" s="74"/>
      <c r="N118" s="22"/>
      <c r="O118" s="71"/>
      <c r="P118" s="71"/>
      <c r="Q118" s="71"/>
      <c r="R118" s="71"/>
      <c r="S118" s="71"/>
      <c r="T118" s="71"/>
      <c r="U118" s="71"/>
      <c r="V118" s="22"/>
      <c r="W118" s="22"/>
      <c r="X118" s="71"/>
      <c r="Y118" s="71"/>
    </row>
    <row r="119" spans="1:25" x14ac:dyDescent="0.25">
      <c r="A119" s="22"/>
      <c r="B119" s="22"/>
      <c r="C119" s="22"/>
      <c r="D119" s="71"/>
      <c r="E119" s="71"/>
      <c r="F119" s="71"/>
      <c r="G119" s="71"/>
      <c r="H119" s="71"/>
      <c r="I119" s="71"/>
      <c r="J119" s="71"/>
      <c r="K119" s="74"/>
      <c r="L119" s="22"/>
      <c r="M119" s="74"/>
      <c r="N119" s="22"/>
      <c r="O119" s="71"/>
      <c r="P119" s="71"/>
      <c r="Q119" s="71"/>
      <c r="R119" s="71"/>
      <c r="S119" s="71"/>
      <c r="T119" s="71"/>
      <c r="U119" s="71"/>
      <c r="V119" s="22"/>
      <c r="W119" s="22"/>
      <c r="X119" s="71"/>
      <c r="Y119" s="71"/>
    </row>
    <row r="120" spans="1:25" x14ac:dyDescent="0.25">
      <c r="A120" s="22"/>
      <c r="B120" s="22"/>
      <c r="C120" s="22"/>
      <c r="D120" s="71"/>
      <c r="E120" s="71"/>
      <c r="F120" s="71"/>
      <c r="G120" s="71"/>
      <c r="H120" s="71"/>
      <c r="I120" s="71"/>
      <c r="J120" s="71"/>
      <c r="K120" s="74"/>
      <c r="L120" s="76"/>
      <c r="M120" s="74"/>
      <c r="N120" s="76"/>
      <c r="O120" s="71"/>
      <c r="P120" s="71"/>
      <c r="Q120" s="71"/>
      <c r="R120" s="71"/>
      <c r="S120" s="71"/>
      <c r="T120" s="71"/>
      <c r="U120" s="71"/>
      <c r="V120" s="22"/>
      <c r="W120" s="22"/>
      <c r="X120" s="71"/>
      <c r="Y120" s="71"/>
    </row>
    <row r="121" spans="1:25" x14ac:dyDescent="0.25">
      <c r="A121" s="22"/>
      <c r="B121" s="22"/>
      <c r="C121" s="22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22"/>
      <c r="W121" s="22"/>
      <c r="X121" s="71"/>
      <c r="Y121" s="71"/>
    </row>
    <row r="122" spans="1:25" x14ac:dyDescent="0.25">
      <c r="A122" s="71"/>
      <c r="B122" s="71"/>
      <c r="C122" s="71"/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</row>
    <row r="123" spans="1:25" x14ac:dyDescent="0.25">
      <c r="A123" s="71"/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</row>
    <row r="124" spans="1:25" x14ac:dyDescent="0.25">
      <c r="A124" s="71"/>
      <c r="B124" s="71"/>
      <c r="C124" s="71"/>
      <c r="D124" s="71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</row>
    <row r="125" spans="1:25" x14ac:dyDescent="0.25">
      <c r="A125" s="71"/>
      <c r="B125" s="71"/>
      <c r="C125" s="71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</row>
    <row r="126" spans="1:25" x14ac:dyDescent="0.25">
      <c r="A126" s="71"/>
      <c r="B126" s="71"/>
      <c r="C126" s="71"/>
      <c r="D126" s="71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71"/>
      <c r="S126" s="71"/>
      <c r="T126" s="71"/>
      <c r="U126" s="71"/>
      <c r="V126" s="71"/>
      <c r="W126" s="71"/>
      <c r="X126" s="71"/>
      <c r="Y126" s="71"/>
    </row>
    <row r="127" spans="1:25" x14ac:dyDescent="0.25">
      <c r="A127" s="71"/>
      <c r="B127" s="71"/>
      <c r="C127" s="71"/>
      <c r="D127" s="71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1"/>
      <c r="S127" s="71"/>
      <c r="T127" s="71"/>
      <c r="U127" s="71"/>
      <c r="V127" s="71"/>
      <c r="W127" s="71"/>
      <c r="X127" s="71"/>
      <c r="Y127" s="71"/>
    </row>
    <row r="128" spans="1:25" x14ac:dyDescent="0.25">
      <c r="A128" s="71"/>
      <c r="B128" s="71"/>
      <c r="C128" s="71"/>
      <c r="D128" s="71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</row>
    <row r="129" spans="1:25" x14ac:dyDescent="0.25">
      <c r="A129" s="71"/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</row>
    <row r="130" spans="1:25" x14ac:dyDescent="0.25">
      <c r="A130" s="71"/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71"/>
      <c r="S130" s="71"/>
      <c r="T130" s="71"/>
      <c r="U130" s="71"/>
      <c r="V130" s="71"/>
      <c r="W130" s="71"/>
      <c r="X130" s="71"/>
      <c r="Y130" s="71"/>
    </row>
    <row r="131" spans="1:25" x14ac:dyDescent="0.25">
      <c r="A131" s="71"/>
      <c r="B131" s="71"/>
      <c r="C131" s="71"/>
      <c r="D131" s="71"/>
      <c r="E131" s="71"/>
      <c r="F131" s="71"/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71"/>
      <c r="S131" s="71"/>
      <c r="T131" s="71"/>
      <c r="U131" s="71"/>
      <c r="V131" s="71"/>
      <c r="W131" s="71"/>
      <c r="X131" s="71"/>
      <c r="Y131" s="71"/>
    </row>
    <row r="132" spans="1:25" x14ac:dyDescent="0.25">
      <c r="A132" s="71"/>
      <c r="B132" s="71"/>
      <c r="C132" s="71"/>
      <c r="D132" s="71"/>
      <c r="E132" s="71"/>
      <c r="F132" s="71"/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71"/>
      <c r="S132" s="71"/>
      <c r="T132" s="71"/>
      <c r="U132" s="71"/>
      <c r="V132" s="71"/>
      <c r="W132" s="71"/>
      <c r="X132" s="71"/>
      <c r="Y132" s="71"/>
    </row>
    <row r="133" spans="1:25" x14ac:dyDescent="0.25">
      <c r="A133" s="71"/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</row>
    <row r="134" spans="1:25" x14ac:dyDescent="0.25">
      <c r="A134" s="71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</row>
    <row r="135" spans="1:25" x14ac:dyDescent="0.25">
      <c r="A135" s="71"/>
      <c r="B135" s="71"/>
      <c r="C135" s="71"/>
      <c r="D135" s="71"/>
      <c r="E135" s="71"/>
      <c r="F135" s="71"/>
      <c r="G135" s="71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K15" sqref="K15"/>
    </sheetView>
  </sheetViews>
  <sheetFormatPr defaultRowHeight="15" x14ac:dyDescent="0.25"/>
  <cols>
    <col min="4" max="4" width="8.7109375" bestFit="1" customWidth="1"/>
    <col min="5" max="5" width="10.42578125" bestFit="1" customWidth="1"/>
  </cols>
  <sheetData>
    <row r="1" spans="3:8" ht="15.75" thickBot="1" x14ac:dyDescent="0.3"/>
    <row r="2" spans="3:8" x14ac:dyDescent="0.25">
      <c r="C2" s="27" t="s">
        <v>27</v>
      </c>
      <c r="D2" s="28"/>
      <c r="E2" s="28"/>
      <c r="F2" s="28"/>
      <c r="G2" s="28"/>
      <c r="H2" s="29"/>
    </row>
    <row r="3" spans="3:8" ht="15.75" thickBot="1" x14ac:dyDescent="0.3">
      <c r="C3" s="30"/>
      <c r="D3" s="31"/>
      <c r="E3" s="31"/>
      <c r="F3" s="31"/>
      <c r="G3" s="31"/>
      <c r="H3" s="32"/>
    </row>
    <row r="4" spans="3:8" x14ac:dyDescent="0.25">
      <c r="C4" s="33" t="s">
        <v>28</v>
      </c>
      <c r="E4" s="34"/>
      <c r="F4" s="34"/>
      <c r="G4" s="35" t="s">
        <v>29</v>
      </c>
      <c r="H4" s="36">
        <f>'importovana data'!I2</f>
        <v>20.8</v>
      </c>
    </row>
    <row r="5" spans="3:8" x14ac:dyDescent="0.25">
      <c r="C5" s="33" t="s">
        <v>30</v>
      </c>
      <c r="D5" s="34"/>
      <c r="E5" s="34"/>
      <c r="F5" s="34"/>
      <c r="G5" s="37" t="s">
        <v>31</v>
      </c>
      <c r="H5" s="38"/>
    </row>
    <row r="6" spans="3:8" x14ac:dyDescent="0.25">
      <c r="C6" s="33" t="s">
        <v>32</v>
      </c>
      <c r="D6" s="34"/>
      <c r="E6" s="34"/>
      <c r="F6" s="34"/>
      <c r="G6" s="39" t="s">
        <v>33</v>
      </c>
      <c r="H6" s="38"/>
    </row>
    <row r="7" spans="3:8" x14ac:dyDescent="0.25">
      <c r="C7" s="33" t="s">
        <v>34</v>
      </c>
      <c r="D7" s="34"/>
      <c r="E7" s="34"/>
      <c r="F7" s="34"/>
      <c r="G7" s="39" t="s">
        <v>35</v>
      </c>
      <c r="H7" s="38"/>
    </row>
    <row r="8" spans="3:8" ht="15.75" thickBot="1" x14ac:dyDescent="0.3">
      <c r="C8" s="40" t="s">
        <v>36</v>
      </c>
      <c r="D8" s="41"/>
      <c r="E8" s="41"/>
      <c r="F8" s="41"/>
      <c r="G8" s="42" t="s">
        <v>37</v>
      </c>
      <c r="H8" s="43"/>
    </row>
    <row r="9" spans="3:8" ht="15.75" thickBot="1" x14ac:dyDescent="0.3"/>
    <row r="10" spans="3:8" ht="15.75" thickBot="1" x14ac:dyDescent="0.3">
      <c r="C10" s="44" t="s">
        <v>38</v>
      </c>
      <c r="D10" s="47" t="s">
        <v>43</v>
      </c>
      <c r="E10" s="47" t="s">
        <v>44</v>
      </c>
      <c r="F10" s="47" t="s">
        <v>45</v>
      </c>
      <c r="G10" s="62" t="s">
        <v>46</v>
      </c>
    </row>
    <row r="11" spans="3:8" x14ac:dyDescent="0.25">
      <c r="C11" s="45">
        <v>1</v>
      </c>
      <c r="D11" s="48">
        <f>zpracování!L20</f>
        <v>8.3499714603245998</v>
      </c>
      <c r="E11" s="49">
        <f>zpracování!N20</f>
        <v>6.8573631147660974</v>
      </c>
      <c r="F11" s="49">
        <f>zpracování!L18</f>
        <v>0.69550000000000001</v>
      </c>
      <c r="G11" s="50">
        <f>zpracování!N18</f>
        <v>0.82709999999999995</v>
      </c>
    </row>
    <row r="12" spans="3:8" x14ac:dyDescent="0.25">
      <c r="C12" s="45">
        <v>2</v>
      </c>
      <c r="D12" s="51">
        <f>zpracování!L40</f>
        <v>5.6064936861709169</v>
      </c>
      <c r="E12" s="52">
        <f>zpracování!N40</f>
        <v>4.6859187131944786</v>
      </c>
      <c r="F12" s="52">
        <f>zpracování!L38</f>
        <v>0.8085</v>
      </c>
      <c r="G12" s="53">
        <f>zpracování!N38</f>
        <v>0.92100000000000004</v>
      </c>
    </row>
    <row r="13" spans="3:8" x14ac:dyDescent="0.25">
      <c r="C13" s="45">
        <v>3</v>
      </c>
      <c r="D13" s="51">
        <f>zpracování!L60</f>
        <v>6.2364768735122968</v>
      </c>
      <c r="E13" s="52">
        <f>zpracování!N60</f>
        <v>5.6255462018617282</v>
      </c>
      <c r="F13" s="52">
        <f>zpracování!L58</f>
        <v>0.82509999999999994</v>
      </c>
      <c r="G13" s="53">
        <f>zpracování!N58</f>
        <v>0.87280000000000002</v>
      </c>
    </row>
    <row r="14" spans="3:8" x14ac:dyDescent="0.25">
      <c r="C14" s="45">
        <v>4</v>
      </c>
      <c r="D14" s="51">
        <f>zpracování!L80</f>
        <v>5.4240986954388326</v>
      </c>
      <c r="E14" s="52">
        <f>zpracování!N80</f>
        <v>4.7051968168872369</v>
      </c>
      <c r="F14" s="52">
        <f>zpracování!L78</f>
        <v>0.83499999999999996</v>
      </c>
      <c r="G14" s="53">
        <f>zpracování!N78</f>
        <v>0.91910000000000003</v>
      </c>
    </row>
    <row r="15" spans="3:8" x14ac:dyDescent="0.25">
      <c r="C15" s="45">
        <v>5</v>
      </c>
      <c r="D15" s="51">
        <f>zpracování!L100</f>
        <v>0</v>
      </c>
      <c r="E15" s="52">
        <f>zpracování!N100</f>
        <v>0</v>
      </c>
      <c r="F15" s="52">
        <f>zpracování!L98</f>
        <v>0</v>
      </c>
      <c r="G15" s="53">
        <f>zpracování!N98</f>
        <v>0</v>
      </c>
    </row>
    <row r="16" spans="3:8" ht="15.75" thickBot="1" x14ac:dyDescent="0.3">
      <c r="C16" s="46">
        <v>6</v>
      </c>
      <c r="D16" s="54">
        <f>zpracování!L120</f>
        <v>0</v>
      </c>
      <c r="E16" s="55">
        <f>zpracování!N120</f>
        <v>0</v>
      </c>
      <c r="F16" s="55">
        <f>zpracování!L118</f>
        <v>0</v>
      </c>
      <c r="G16" s="56">
        <f>zpracování!N118</f>
        <v>0</v>
      </c>
    </row>
    <row r="19" spans="1:9" ht="15.75" thickBot="1" x14ac:dyDescent="0.3">
      <c r="A19" t="s">
        <v>39</v>
      </c>
    </row>
    <row r="20" spans="1:9" ht="15" customHeight="1" x14ac:dyDescent="0.25">
      <c r="A20" s="79"/>
      <c r="B20" s="80"/>
      <c r="C20" s="80"/>
      <c r="D20" s="80"/>
      <c r="E20" s="80"/>
      <c r="F20" s="80"/>
      <c r="G20" s="80"/>
      <c r="H20" s="80"/>
      <c r="I20" s="81"/>
    </row>
    <row r="21" spans="1:9" x14ac:dyDescent="0.25">
      <c r="A21" s="82"/>
      <c r="B21" s="83"/>
      <c r="C21" s="83"/>
      <c r="D21" s="83"/>
      <c r="E21" s="83"/>
      <c r="F21" s="83"/>
      <c r="G21" s="83"/>
      <c r="H21" s="83"/>
      <c r="I21" s="84"/>
    </row>
    <row r="22" spans="1:9" ht="15.75" thickBot="1" x14ac:dyDescent="0.3">
      <c r="A22" s="85"/>
      <c r="B22" s="86"/>
      <c r="C22" s="86"/>
      <c r="D22" s="86"/>
      <c r="E22" s="86"/>
      <c r="F22" s="86"/>
      <c r="G22" s="86"/>
      <c r="H22" s="86"/>
      <c r="I22" s="87"/>
    </row>
  </sheetData>
  <mergeCells count="1">
    <mergeCell ref="A20:I22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O14" sqref="O14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importovana data</vt:lpstr>
      <vt:lpstr>zpracování</vt:lpstr>
      <vt:lpstr>vyhodnocení</vt:lpstr>
      <vt:lpstr>thixotropy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Zajíček</dc:creator>
  <cp:lastModifiedBy>Pavel Zajíček</cp:lastModifiedBy>
  <dcterms:created xsi:type="dcterms:W3CDTF">2015-03-12T20:05:03Z</dcterms:created>
  <dcterms:modified xsi:type="dcterms:W3CDTF">2015-06-20T13:32:34Z</dcterms:modified>
</cp:coreProperties>
</file>