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2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vel\Desktop\diploma\MĚŘENÍ\PŘÍLOHA\"/>
    </mc:Choice>
  </mc:AlternateContent>
  <bookViews>
    <workbookView xWindow="0" yWindow="0" windowWidth="20490" windowHeight="7755" activeTab="3"/>
  </bookViews>
  <sheets>
    <sheet name="importovana data" sheetId="1" r:id="rId1"/>
    <sheet name="zpracování" sheetId="2" r:id="rId2"/>
    <sheet name="vyhodnocení" sheetId="3" r:id="rId3"/>
    <sheet name="thixotropy" sheetId="4" r:id="rId4"/>
  </sheets>
  <definedNames>
    <definedName name="solver_cvg" localSheetId="1" hidden="1">0.0001</definedName>
    <definedName name="solver_drv" localSheetId="1" hidden="1">1</definedName>
    <definedName name="solver_eng" localSheetId="1" hidden="1">1</definedName>
    <definedName name="solver_est" localSheetId="1" hidden="1">1</definedName>
    <definedName name="solver_itr" localSheetId="1" hidden="1">2147483647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0</definedName>
    <definedName name="solver_nwt" localSheetId="1" hidden="1">1</definedName>
    <definedName name="solver_opt" localSheetId="1" hidden="1">zpracování!$Z$42</definedName>
    <definedName name="solver_pre" localSheetId="1" hidden="1">0.000001</definedName>
    <definedName name="solver_rbv" localSheetId="1" hidden="1">1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2</definedName>
    <definedName name="solver_val" localSheetId="1" hidden="1">0</definedName>
    <definedName name="solver_ver" localSheetId="1" hidden="1">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3" l="1"/>
  <c r="X2" i="2" l="1"/>
  <c r="X31" i="2" l="1"/>
  <c r="X12" i="2"/>
  <c r="T3" i="1" l="1"/>
  <c r="W22" i="2" l="1"/>
  <c r="G16" i="3"/>
  <c r="G15" i="3"/>
  <c r="G14" i="3"/>
  <c r="G13" i="3"/>
  <c r="G12" i="3"/>
  <c r="G11" i="3"/>
  <c r="B102" i="2" l="1"/>
  <c r="D102" i="2" s="1"/>
  <c r="N117" i="2" l="1"/>
  <c r="N120" i="2" s="1"/>
  <c r="E16" i="3" s="1"/>
  <c r="L117" i="2"/>
  <c r="L120" i="2" s="1"/>
  <c r="N97" i="2"/>
  <c r="N100" i="2" s="1"/>
  <c r="E15" i="3" s="1"/>
  <c r="L97" i="2"/>
  <c r="L100" i="2" s="1"/>
  <c r="N77" i="2"/>
  <c r="N80" i="2" s="1"/>
  <c r="E14" i="3" s="1"/>
  <c r="L77" i="2"/>
  <c r="L80" i="2" s="1"/>
  <c r="N57" i="2"/>
  <c r="N60" i="2" s="1"/>
  <c r="E13" i="3" s="1"/>
  <c r="L57" i="2"/>
  <c r="L60" i="2" s="1"/>
  <c r="N37" i="2"/>
  <c r="N40" i="2" s="1"/>
  <c r="L37" i="2"/>
  <c r="L40" i="2" s="1"/>
  <c r="D13" i="3" l="1"/>
  <c r="D14" i="3"/>
  <c r="D15" i="3"/>
  <c r="D16" i="3"/>
  <c r="D12" i="3"/>
  <c r="E12" i="3"/>
  <c r="N17" i="2"/>
  <c r="N20" i="2" s="1"/>
  <c r="E11" i="3" s="1"/>
  <c r="W3" i="2" l="1"/>
  <c r="W4" i="2"/>
  <c r="W5" i="2"/>
  <c r="W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3" i="2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5" i="2"/>
  <c r="W66" i="2"/>
  <c r="W67" i="2"/>
  <c r="W68" i="2"/>
  <c r="W69" i="2"/>
  <c r="W70" i="2"/>
  <c r="W71" i="2"/>
  <c r="W72" i="2"/>
  <c r="W73" i="2"/>
  <c r="W74" i="2"/>
  <c r="W75" i="2"/>
  <c r="W76" i="2"/>
  <c r="W77" i="2"/>
  <c r="W78" i="2"/>
  <c r="W79" i="2"/>
  <c r="W80" i="2"/>
  <c r="W81" i="2"/>
  <c r="W82" i="2"/>
  <c r="W83" i="2"/>
  <c r="W84" i="2"/>
  <c r="W85" i="2"/>
  <c r="W86" i="2"/>
  <c r="W87" i="2"/>
  <c r="W88" i="2"/>
  <c r="W89" i="2"/>
  <c r="W90" i="2"/>
  <c r="W91" i="2"/>
  <c r="W92" i="2"/>
  <c r="W93" i="2"/>
  <c r="W94" i="2"/>
  <c r="W95" i="2"/>
  <c r="W96" i="2"/>
  <c r="W97" i="2"/>
  <c r="W98" i="2"/>
  <c r="W99" i="2"/>
  <c r="W100" i="2"/>
  <c r="W101" i="2"/>
  <c r="W102" i="2"/>
  <c r="W103" i="2"/>
  <c r="W104" i="2"/>
  <c r="W105" i="2"/>
  <c r="W106" i="2"/>
  <c r="W107" i="2"/>
  <c r="W108" i="2"/>
  <c r="W109" i="2"/>
  <c r="W110" i="2"/>
  <c r="W111" i="2"/>
  <c r="W112" i="2"/>
  <c r="W113" i="2"/>
  <c r="W114" i="2"/>
  <c r="W115" i="2"/>
  <c r="W116" i="2"/>
  <c r="W117" i="2"/>
  <c r="W118" i="2"/>
  <c r="W119" i="2"/>
  <c r="W120" i="2"/>
  <c r="W121" i="2"/>
  <c r="W2" i="2"/>
  <c r="H4" i="3" l="1"/>
  <c r="F16" i="3"/>
  <c r="F15" i="3"/>
  <c r="F14" i="3"/>
  <c r="F13" i="3"/>
  <c r="F12" i="3"/>
  <c r="F11" i="3"/>
  <c r="L17" i="2" l="1"/>
  <c r="L20" i="2" s="1"/>
  <c r="D11" i="3" s="1"/>
  <c r="C3" i="2"/>
  <c r="E3" i="2" s="1"/>
  <c r="C4" i="2"/>
  <c r="E4" i="2" s="1"/>
  <c r="C5" i="2"/>
  <c r="E5" i="2" s="1"/>
  <c r="C6" i="2"/>
  <c r="E6" i="2" s="1"/>
  <c r="C7" i="2"/>
  <c r="E7" i="2" s="1"/>
  <c r="C8" i="2"/>
  <c r="E8" i="2" s="1"/>
  <c r="C9" i="2"/>
  <c r="E9" i="2" s="1"/>
  <c r="C10" i="2"/>
  <c r="E10" i="2" s="1"/>
  <c r="C11" i="2"/>
  <c r="E11" i="2" s="1"/>
  <c r="C12" i="2"/>
  <c r="E12" i="2" s="1"/>
  <c r="C13" i="2"/>
  <c r="E13" i="2" s="1"/>
  <c r="C14" i="2"/>
  <c r="E14" i="2" s="1"/>
  <c r="C15" i="2"/>
  <c r="E15" i="2" s="1"/>
  <c r="C16" i="2"/>
  <c r="E16" i="2" s="1"/>
  <c r="C17" i="2"/>
  <c r="E17" i="2" s="1"/>
  <c r="C18" i="2"/>
  <c r="E18" i="2" s="1"/>
  <c r="C19" i="2"/>
  <c r="E19" i="2" s="1"/>
  <c r="C20" i="2"/>
  <c r="E20" i="2" s="1"/>
  <c r="C21" i="2"/>
  <c r="E21" i="2" s="1"/>
  <c r="C22" i="2"/>
  <c r="E22" i="2" s="1"/>
  <c r="C23" i="2"/>
  <c r="E23" i="2" s="1"/>
  <c r="C24" i="2"/>
  <c r="E24" i="2" s="1"/>
  <c r="C25" i="2"/>
  <c r="E25" i="2" s="1"/>
  <c r="C26" i="2"/>
  <c r="E26" i="2" s="1"/>
  <c r="C27" i="2"/>
  <c r="E27" i="2" s="1"/>
  <c r="C28" i="2"/>
  <c r="E28" i="2" s="1"/>
  <c r="C29" i="2"/>
  <c r="E29" i="2" s="1"/>
  <c r="C30" i="2"/>
  <c r="E30" i="2" s="1"/>
  <c r="C31" i="2"/>
  <c r="E31" i="2" s="1"/>
  <c r="C32" i="2"/>
  <c r="E32" i="2" s="1"/>
  <c r="C33" i="2"/>
  <c r="E33" i="2" s="1"/>
  <c r="C34" i="2"/>
  <c r="E34" i="2" s="1"/>
  <c r="C35" i="2"/>
  <c r="E35" i="2" s="1"/>
  <c r="C36" i="2"/>
  <c r="E36" i="2" s="1"/>
  <c r="C37" i="2"/>
  <c r="E37" i="2" s="1"/>
  <c r="C38" i="2"/>
  <c r="E38" i="2" s="1"/>
  <c r="C39" i="2"/>
  <c r="E39" i="2" s="1"/>
  <c r="C40" i="2"/>
  <c r="E40" i="2" s="1"/>
  <c r="C41" i="2"/>
  <c r="E41" i="2" s="1"/>
  <c r="C42" i="2"/>
  <c r="E42" i="2" s="1"/>
  <c r="C43" i="2"/>
  <c r="E43" i="2" s="1"/>
  <c r="C44" i="2"/>
  <c r="E44" i="2" s="1"/>
  <c r="C45" i="2"/>
  <c r="E45" i="2" s="1"/>
  <c r="C46" i="2"/>
  <c r="E46" i="2" s="1"/>
  <c r="C47" i="2"/>
  <c r="E47" i="2" s="1"/>
  <c r="C48" i="2"/>
  <c r="E48" i="2" s="1"/>
  <c r="C49" i="2"/>
  <c r="E49" i="2" s="1"/>
  <c r="C50" i="2"/>
  <c r="E50" i="2" s="1"/>
  <c r="C51" i="2"/>
  <c r="E51" i="2" s="1"/>
  <c r="C52" i="2"/>
  <c r="E52" i="2" s="1"/>
  <c r="C53" i="2"/>
  <c r="E53" i="2" s="1"/>
  <c r="C54" i="2"/>
  <c r="E54" i="2" s="1"/>
  <c r="C55" i="2"/>
  <c r="E55" i="2" s="1"/>
  <c r="C56" i="2"/>
  <c r="E56" i="2" s="1"/>
  <c r="C57" i="2"/>
  <c r="E57" i="2" s="1"/>
  <c r="C58" i="2"/>
  <c r="E58" i="2" s="1"/>
  <c r="C59" i="2"/>
  <c r="E59" i="2" s="1"/>
  <c r="C60" i="2"/>
  <c r="E60" i="2" s="1"/>
  <c r="C61" i="2"/>
  <c r="E61" i="2" s="1"/>
  <c r="C62" i="2"/>
  <c r="E62" i="2" s="1"/>
  <c r="C63" i="2"/>
  <c r="E63" i="2" s="1"/>
  <c r="C64" i="2"/>
  <c r="E64" i="2" s="1"/>
  <c r="C65" i="2"/>
  <c r="E65" i="2" s="1"/>
  <c r="C66" i="2"/>
  <c r="E66" i="2" s="1"/>
  <c r="C67" i="2"/>
  <c r="E67" i="2" s="1"/>
  <c r="C68" i="2"/>
  <c r="E68" i="2" s="1"/>
  <c r="C69" i="2"/>
  <c r="E69" i="2" s="1"/>
  <c r="C70" i="2"/>
  <c r="E70" i="2" s="1"/>
  <c r="C71" i="2"/>
  <c r="E71" i="2" s="1"/>
  <c r="C72" i="2"/>
  <c r="E72" i="2" s="1"/>
  <c r="C73" i="2"/>
  <c r="E73" i="2" s="1"/>
  <c r="C74" i="2"/>
  <c r="E74" i="2" s="1"/>
  <c r="C75" i="2"/>
  <c r="E75" i="2" s="1"/>
  <c r="C76" i="2"/>
  <c r="E76" i="2" s="1"/>
  <c r="C77" i="2"/>
  <c r="E77" i="2" s="1"/>
  <c r="C78" i="2"/>
  <c r="E78" i="2" s="1"/>
  <c r="C79" i="2"/>
  <c r="E79" i="2" s="1"/>
  <c r="C80" i="2"/>
  <c r="E80" i="2" s="1"/>
  <c r="C81" i="2"/>
  <c r="E81" i="2" s="1"/>
  <c r="C82" i="2"/>
  <c r="E82" i="2" s="1"/>
  <c r="C83" i="2"/>
  <c r="E83" i="2" s="1"/>
  <c r="C84" i="2"/>
  <c r="E84" i="2" s="1"/>
  <c r="C85" i="2"/>
  <c r="E85" i="2" s="1"/>
  <c r="C86" i="2"/>
  <c r="E86" i="2" s="1"/>
  <c r="C87" i="2"/>
  <c r="E87" i="2" s="1"/>
  <c r="C88" i="2"/>
  <c r="E88" i="2" s="1"/>
  <c r="C89" i="2"/>
  <c r="E89" i="2" s="1"/>
  <c r="C90" i="2"/>
  <c r="E90" i="2" s="1"/>
  <c r="C91" i="2"/>
  <c r="E91" i="2" s="1"/>
  <c r="C92" i="2"/>
  <c r="E92" i="2" s="1"/>
  <c r="C93" i="2"/>
  <c r="E93" i="2" s="1"/>
  <c r="C94" i="2"/>
  <c r="E94" i="2" s="1"/>
  <c r="C95" i="2"/>
  <c r="E95" i="2" s="1"/>
  <c r="C96" i="2"/>
  <c r="E96" i="2" s="1"/>
  <c r="C97" i="2"/>
  <c r="E97" i="2" s="1"/>
  <c r="C98" i="2"/>
  <c r="E98" i="2" s="1"/>
  <c r="C99" i="2"/>
  <c r="E99" i="2" s="1"/>
  <c r="C100" i="2"/>
  <c r="E100" i="2" s="1"/>
  <c r="C101" i="2"/>
  <c r="E101" i="2" s="1"/>
  <c r="C102" i="2"/>
  <c r="E102" i="2" s="1"/>
  <c r="C103" i="2"/>
  <c r="E103" i="2" s="1"/>
  <c r="C104" i="2"/>
  <c r="E104" i="2" s="1"/>
  <c r="C105" i="2"/>
  <c r="E105" i="2" s="1"/>
  <c r="C106" i="2"/>
  <c r="E106" i="2" s="1"/>
  <c r="C107" i="2"/>
  <c r="E107" i="2" s="1"/>
  <c r="C108" i="2"/>
  <c r="E108" i="2" s="1"/>
  <c r="C109" i="2"/>
  <c r="E109" i="2" s="1"/>
  <c r="C110" i="2"/>
  <c r="E110" i="2" s="1"/>
  <c r="C111" i="2"/>
  <c r="E111" i="2" s="1"/>
  <c r="C112" i="2"/>
  <c r="E112" i="2" s="1"/>
  <c r="C113" i="2"/>
  <c r="E113" i="2" s="1"/>
  <c r="C114" i="2"/>
  <c r="E114" i="2" s="1"/>
  <c r="C115" i="2"/>
  <c r="E115" i="2" s="1"/>
  <c r="C116" i="2"/>
  <c r="E116" i="2" s="1"/>
  <c r="C117" i="2"/>
  <c r="E117" i="2" s="1"/>
  <c r="C118" i="2"/>
  <c r="E118" i="2" s="1"/>
  <c r="C119" i="2"/>
  <c r="E119" i="2" s="1"/>
  <c r="C120" i="2"/>
  <c r="E120" i="2" s="1"/>
  <c r="C121" i="2"/>
  <c r="E121" i="2" s="1"/>
  <c r="C2" i="2"/>
  <c r="E2" i="2" s="1"/>
  <c r="B3" i="2"/>
  <c r="V3" i="2" s="1"/>
  <c r="B4" i="2"/>
  <c r="B5" i="2"/>
  <c r="V5" i="2" s="1"/>
  <c r="B6" i="2"/>
  <c r="B7" i="2"/>
  <c r="V7" i="2" s="1"/>
  <c r="B8" i="2"/>
  <c r="B9" i="2"/>
  <c r="V9" i="2" s="1"/>
  <c r="B10" i="2"/>
  <c r="B11" i="2"/>
  <c r="V11" i="2" s="1"/>
  <c r="B12" i="2"/>
  <c r="B13" i="2"/>
  <c r="V13" i="2" s="1"/>
  <c r="X13" i="2" s="1"/>
  <c r="B14" i="2"/>
  <c r="B15" i="2"/>
  <c r="V15" i="2" s="1"/>
  <c r="X15" i="2" s="1"/>
  <c r="B16" i="2"/>
  <c r="B17" i="2"/>
  <c r="V17" i="2" s="1"/>
  <c r="X17" i="2" s="1"/>
  <c r="B18" i="2"/>
  <c r="B19" i="2"/>
  <c r="V19" i="2" s="1"/>
  <c r="X19" i="2" s="1"/>
  <c r="B20" i="2"/>
  <c r="B21" i="2"/>
  <c r="V21" i="2" s="1"/>
  <c r="X21" i="2" s="1"/>
  <c r="B22" i="2"/>
  <c r="B23" i="2"/>
  <c r="V23" i="2" s="1"/>
  <c r="X23" i="2" s="1"/>
  <c r="B24" i="2"/>
  <c r="B25" i="2"/>
  <c r="V25" i="2" s="1"/>
  <c r="X25" i="2" s="1"/>
  <c r="B26" i="2"/>
  <c r="B27" i="2"/>
  <c r="V27" i="2" s="1"/>
  <c r="X27" i="2" s="1"/>
  <c r="B28" i="2"/>
  <c r="B29" i="2"/>
  <c r="V29" i="2" s="1"/>
  <c r="X29" i="2" s="1"/>
  <c r="B30" i="2"/>
  <c r="B31" i="2"/>
  <c r="V31" i="2" s="1"/>
  <c r="B32" i="2"/>
  <c r="B33" i="2"/>
  <c r="V33" i="2" s="1"/>
  <c r="X33" i="2" s="1"/>
  <c r="B34" i="2"/>
  <c r="B35" i="2"/>
  <c r="V35" i="2" s="1"/>
  <c r="X35" i="2" s="1"/>
  <c r="B36" i="2"/>
  <c r="B37" i="2"/>
  <c r="V37" i="2" s="1"/>
  <c r="X37" i="2" s="1"/>
  <c r="B38" i="2"/>
  <c r="B39" i="2"/>
  <c r="V39" i="2" s="1"/>
  <c r="X39" i="2" s="1"/>
  <c r="B40" i="2"/>
  <c r="B41" i="2"/>
  <c r="V41" i="2" s="1"/>
  <c r="X41" i="2" s="1"/>
  <c r="B42" i="2"/>
  <c r="B43" i="2"/>
  <c r="V43" i="2" s="1"/>
  <c r="X43" i="2" s="1"/>
  <c r="B44" i="2"/>
  <c r="B45" i="2"/>
  <c r="V45" i="2" s="1"/>
  <c r="X45" i="2" s="1"/>
  <c r="B46" i="2"/>
  <c r="B47" i="2"/>
  <c r="V47" i="2" s="1"/>
  <c r="X47" i="2" s="1"/>
  <c r="B48" i="2"/>
  <c r="B49" i="2"/>
  <c r="V49" i="2" s="1"/>
  <c r="X49" i="2" s="1"/>
  <c r="B50" i="2"/>
  <c r="B51" i="2"/>
  <c r="V51" i="2" s="1"/>
  <c r="X51" i="2" s="1"/>
  <c r="B52" i="2"/>
  <c r="B53" i="2"/>
  <c r="V53" i="2" s="1"/>
  <c r="X53" i="2" s="1"/>
  <c r="B54" i="2"/>
  <c r="B55" i="2"/>
  <c r="V55" i="2" s="1"/>
  <c r="X55" i="2" s="1"/>
  <c r="B56" i="2"/>
  <c r="B57" i="2"/>
  <c r="V57" i="2" s="1"/>
  <c r="X57" i="2" s="1"/>
  <c r="B58" i="2"/>
  <c r="B59" i="2"/>
  <c r="V59" i="2" s="1"/>
  <c r="X59" i="2" s="1"/>
  <c r="B60" i="2"/>
  <c r="B61" i="2"/>
  <c r="V61" i="2" s="1"/>
  <c r="X61" i="2" s="1"/>
  <c r="B62" i="2"/>
  <c r="B63" i="2"/>
  <c r="V63" i="2" s="1"/>
  <c r="X63" i="2" s="1"/>
  <c r="B64" i="2"/>
  <c r="B65" i="2"/>
  <c r="V65" i="2" s="1"/>
  <c r="X65" i="2" s="1"/>
  <c r="B66" i="2"/>
  <c r="B67" i="2"/>
  <c r="V67" i="2" s="1"/>
  <c r="X67" i="2" s="1"/>
  <c r="B68" i="2"/>
  <c r="B69" i="2"/>
  <c r="V69" i="2" s="1"/>
  <c r="X69" i="2" s="1"/>
  <c r="B70" i="2"/>
  <c r="B71" i="2"/>
  <c r="V71" i="2" s="1"/>
  <c r="X71" i="2" s="1"/>
  <c r="B72" i="2"/>
  <c r="B73" i="2"/>
  <c r="V73" i="2" s="1"/>
  <c r="X73" i="2" s="1"/>
  <c r="B74" i="2"/>
  <c r="B75" i="2"/>
  <c r="V75" i="2" s="1"/>
  <c r="X75" i="2" s="1"/>
  <c r="B76" i="2"/>
  <c r="B77" i="2"/>
  <c r="V77" i="2" s="1"/>
  <c r="X77" i="2" s="1"/>
  <c r="B78" i="2"/>
  <c r="B79" i="2"/>
  <c r="V79" i="2" s="1"/>
  <c r="X79" i="2" s="1"/>
  <c r="B80" i="2"/>
  <c r="B81" i="2"/>
  <c r="V81" i="2" s="1"/>
  <c r="X81" i="2" s="1"/>
  <c r="B82" i="2"/>
  <c r="B83" i="2"/>
  <c r="V83" i="2" s="1"/>
  <c r="X83" i="2" s="1"/>
  <c r="B84" i="2"/>
  <c r="B85" i="2"/>
  <c r="V85" i="2" s="1"/>
  <c r="X85" i="2" s="1"/>
  <c r="B86" i="2"/>
  <c r="B87" i="2"/>
  <c r="V87" i="2" s="1"/>
  <c r="X87" i="2" s="1"/>
  <c r="B88" i="2"/>
  <c r="B89" i="2"/>
  <c r="V89" i="2" s="1"/>
  <c r="X89" i="2" s="1"/>
  <c r="B90" i="2"/>
  <c r="B91" i="2"/>
  <c r="V91" i="2" s="1"/>
  <c r="X91" i="2" s="1"/>
  <c r="B92" i="2"/>
  <c r="B93" i="2"/>
  <c r="V93" i="2" s="1"/>
  <c r="X93" i="2" s="1"/>
  <c r="B94" i="2"/>
  <c r="B95" i="2"/>
  <c r="V95" i="2" s="1"/>
  <c r="X95" i="2" s="1"/>
  <c r="B96" i="2"/>
  <c r="B97" i="2"/>
  <c r="V97" i="2" s="1"/>
  <c r="X97" i="2" s="1"/>
  <c r="B98" i="2"/>
  <c r="B99" i="2"/>
  <c r="V99" i="2" s="1"/>
  <c r="X99" i="2" s="1"/>
  <c r="B100" i="2"/>
  <c r="B101" i="2"/>
  <c r="V101" i="2" s="1"/>
  <c r="X101" i="2" s="1"/>
  <c r="B103" i="2"/>
  <c r="V103" i="2" s="1"/>
  <c r="X103" i="2" s="1"/>
  <c r="B104" i="2"/>
  <c r="B105" i="2"/>
  <c r="V105" i="2" s="1"/>
  <c r="X105" i="2" s="1"/>
  <c r="B106" i="2"/>
  <c r="B107" i="2"/>
  <c r="V107" i="2" s="1"/>
  <c r="X107" i="2" s="1"/>
  <c r="B108" i="2"/>
  <c r="B109" i="2"/>
  <c r="V109" i="2" s="1"/>
  <c r="X109" i="2" s="1"/>
  <c r="B110" i="2"/>
  <c r="B111" i="2"/>
  <c r="V111" i="2" s="1"/>
  <c r="X111" i="2" s="1"/>
  <c r="B112" i="2"/>
  <c r="B113" i="2"/>
  <c r="V113" i="2" s="1"/>
  <c r="X113" i="2" s="1"/>
  <c r="B114" i="2"/>
  <c r="B115" i="2"/>
  <c r="V115" i="2" s="1"/>
  <c r="X115" i="2" s="1"/>
  <c r="B116" i="2"/>
  <c r="B117" i="2"/>
  <c r="V117" i="2" s="1"/>
  <c r="X117" i="2" s="1"/>
  <c r="B118" i="2"/>
  <c r="B119" i="2"/>
  <c r="V119" i="2" s="1"/>
  <c r="X119" i="2" s="1"/>
  <c r="B120" i="2"/>
  <c r="B121" i="2"/>
  <c r="V121" i="2" s="1"/>
  <c r="X121" i="2" s="1"/>
  <c r="B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2" i="2"/>
  <c r="X11" i="2" l="1"/>
  <c r="X7" i="2"/>
  <c r="X3" i="2"/>
  <c r="X9" i="2"/>
  <c r="X5" i="2"/>
  <c r="D25" i="2"/>
  <c r="D89" i="2"/>
  <c r="D105" i="2"/>
  <c r="D47" i="2"/>
  <c r="D111" i="2"/>
  <c r="D41" i="2"/>
  <c r="D63" i="2"/>
  <c r="D121" i="2"/>
  <c r="D79" i="2"/>
  <c r="D57" i="2"/>
  <c r="D15" i="2"/>
  <c r="D95" i="2"/>
  <c r="D73" i="2"/>
  <c r="D31" i="2"/>
  <c r="D9" i="2"/>
  <c r="D118" i="2"/>
  <c r="V118" i="2"/>
  <c r="X118" i="2" s="1"/>
  <c r="D110" i="2"/>
  <c r="V110" i="2"/>
  <c r="X110" i="2" s="1"/>
  <c r="V102" i="2"/>
  <c r="X102" i="2" s="1"/>
  <c r="D86" i="2"/>
  <c r="V86" i="2"/>
  <c r="X86" i="2" s="1"/>
  <c r="D78" i="2"/>
  <c r="V78" i="2"/>
  <c r="X78" i="2" s="1"/>
  <c r="D66" i="2"/>
  <c r="V66" i="2"/>
  <c r="X66" i="2" s="1"/>
  <c r="D58" i="2"/>
  <c r="V58" i="2"/>
  <c r="X58" i="2" s="1"/>
  <c r="D50" i="2"/>
  <c r="V50" i="2"/>
  <c r="X50" i="2" s="1"/>
  <c r="D38" i="2"/>
  <c r="V38" i="2"/>
  <c r="X38" i="2" s="1"/>
  <c r="D30" i="2"/>
  <c r="V30" i="2"/>
  <c r="X30" i="2" s="1"/>
  <c r="D26" i="2"/>
  <c r="V26" i="2"/>
  <c r="X26" i="2" s="1"/>
  <c r="D18" i="2"/>
  <c r="V18" i="2"/>
  <c r="X18" i="2" s="1"/>
  <c r="D10" i="2"/>
  <c r="V10" i="2"/>
  <c r="X10" i="2" s="1"/>
  <c r="D115" i="2"/>
  <c r="D109" i="2"/>
  <c r="D99" i="2"/>
  <c r="D93" i="2"/>
  <c r="D83" i="2"/>
  <c r="D77" i="2"/>
  <c r="D67" i="2"/>
  <c r="D61" i="2"/>
  <c r="D51" i="2"/>
  <c r="D45" i="2"/>
  <c r="D35" i="2"/>
  <c r="D29" i="2"/>
  <c r="D19" i="2"/>
  <c r="D13" i="2"/>
  <c r="D3" i="2"/>
  <c r="D94" i="2"/>
  <c r="V94" i="2"/>
  <c r="X94" i="2" s="1"/>
  <c r="D46" i="2"/>
  <c r="V46" i="2"/>
  <c r="X46" i="2" s="1"/>
  <c r="D116" i="2"/>
  <c r="V116" i="2"/>
  <c r="X116" i="2" s="1"/>
  <c r="D108" i="2"/>
  <c r="V108" i="2"/>
  <c r="X108" i="2" s="1"/>
  <c r="D100" i="2"/>
  <c r="V100" i="2"/>
  <c r="X100" i="2" s="1"/>
  <c r="D88" i="2"/>
  <c r="V88" i="2"/>
  <c r="X88" i="2" s="1"/>
  <c r="D76" i="2"/>
  <c r="V76" i="2"/>
  <c r="X76" i="2" s="1"/>
  <c r="D64" i="2"/>
  <c r="V64" i="2"/>
  <c r="X64" i="2" s="1"/>
  <c r="D48" i="2"/>
  <c r="V48" i="2"/>
  <c r="X48" i="2" s="1"/>
  <c r="D40" i="2"/>
  <c r="V40" i="2"/>
  <c r="X40" i="2" s="1"/>
  <c r="D32" i="2"/>
  <c r="V32" i="2"/>
  <c r="X32" i="2" s="1"/>
  <c r="D24" i="2"/>
  <c r="V24" i="2"/>
  <c r="X24" i="2" s="1"/>
  <c r="D16" i="2"/>
  <c r="V16" i="2"/>
  <c r="X16" i="2" s="1"/>
  <c r="D12" i="2"/>
  <c r="V12" i="2"/>
  <c r="D8" i="2"/>
  <c r="V8" i="2"/>
  <c r="X8" i="2" s="1"/>
  <c r="D119" i="2"/>
  <c r="D113" i="2"/>
  <c r="D103" i="2"/>
  <c r="D97" i="2"/>
  <c r="D87" i="2"/>
  <c r="D81" i="2"/>
  <c r="D71" i="2"/>
  <c r="D65" i="2"/>
  <c r="D55" i="2"/>
  <c r="D49" i="2"/>
  <c r="D39" i="2"/>
  <c r="D33" i="2"/>
  <c r="D23" i="2"/>
  <c r="D17" i="2"/>
  <c r="D7" i="2"/>
  <c r="D2" i="2"/>
  <c r="V2" i="2"/>
  <c r="D114" i="2"/>
  <c r="V114" i="2"/>
  <c r="X114" i="2" s="1"/>
  <c r="D106" i="2"/>
  <c r="V106" i="2"/>
  <c r="X106" i="2" s="1"/>
  <c r="D98" i="2"/>
  <c r="V98" i="2"/>
  <c r="X98" i="2" s="1"/>
  <c r="D90" i="2"/>
  <c r="V90" i="2"/>
  <c r="X90" i="2" s="1"/>
  <c r="D82" i="2"/>
  <c r="V82" i="2"/>
  <c r="X82" i="2" s="1"/>
  <c r="D74" i="2"/>
  <c r="V74" i="2"/>
  <c r="X74" i="2" s="1"/>
  <c r="D70" i="2"/>
  <c r="V70" i="2"/>
  <c r="X70" i="2" s="1"/>
  <c r="D62" i="2"/>
  <c r="V62" i="2"/>
  <c r="X62" i="2" s="1"/>
  <c r="D54" i="2"/>
  <c r="V54" i="2"/>
  <c r="X54" i="2" s="1"/>
  <c r="D42" i="2"/>
  <c r="V42" i="2"/>
  <c r="X42" i="2" s="1"/>
  <c r="D34" i="2"/>
  <c r="V34" i="2"/>
  <c r="X34" i="2" s="1"/>
  <c r="D22" i="2"/>
  <c r="V22" i="2"/>
  <c r="X22" i="2" s="1"/>
  <c r="D14" i="2"/>
  <c r="V14" i="2"/>
  <c r="X14" i="2" s="1"/>
  <c r="D6" i="2"/>
  <c r="V6" i="2"/>
  <c r="X6" i="2" s="1"/>
  <c r="D120" i="2"/>
  <c r="V120" i="2"/>
  <c r="X120" i="2" s="1"/>
  <c r="D112" i="2"/>
  <c r="V112" i="2"/>
  <c r="X112" i="2" s="1"/>
  <c r="D104" i="2"/>
  <c r="V104" i="2"/>
  <c r="X104" i="2" s="1"/>
  <c r="D96" i="2"/>
  <c r="V96" i="2"/>
  <c r="X96" i="2" s="1"/>
  <c r="D92" i="2"/>
  <c r="V92" i="2"/>
  <c r="X92" i="2" s="1"/>
  <c r="D84" i="2"/>
  <c r="V84" i="2"/>
  <c r="X84" i="2" s="1"/>
  <c r="D80" i="2"/>
  <c r="V80" i="2"/>
  <c r="X80" i="2" s="1"/>
  <c r="D72" i="2"/>
  <c r="V72" i="2"/>
  <c r="X72" i="2" s="1"/>
  <c r="D68" i="2"/>
  <c r="V68" i="2"/>
  <c r="X68" i="2" s="1"/>
  <c r="D60" i="2"/>
  <c r="V60" i="2"/>
  <c r="X60" i="2" s="1"/>
  <c r="D56" i="2"/>
  <c r="V56" i="2"/>
  <c r="X56" i="2" s="1"/>
  <c r="D52" i="2"/>
  <c r="V52" i="2"/>
  <c r="X52" i="2" s="1"/>
  <c r="D44" i="2"/>
  <c r="V44" i="2"/>
  <c r="X44" i="2" s="1"/>
  <c r="D36" i="2"/>
  <c r="V36" i="2"/>
  <c r="X36" i="2" s="1"/>
  <c r="D28" i="2"/>
  <c r="V28" i="2"/>
  <c r="X28" i="2" s="1"/>
  <c r="D20" i="2"/>
  <c r="V20" i="2"/>
  <c r="X20" i="2" s="1"/>
  <c r="D4" i="2"/>
  <c r="V4" i="2"/>
  <c r="X4" i="2" s="1"/>
  <c r="D117" i="2"/>
  <c r="D107" i="2"/>
  <c r="D101" i="2"/>
  <c r="D91" i="2"/>
  <c r="D85" i="2"/>
  <c r="D75" i="2"/>
  <c r="D69" i="2"/>
  <c r="D59" i="2"/>
  <c r="D53" i="2"/>
  <c r="D43" i="2"/>
  <c r="D37" i="2"/>
  <c r="D27" i="2"/>
  <c r="D21" i="2"/>
  <c r="D11" i="2"/>
  <c r="D5" i="2"/>
</calcChain>
</file>

<file path=xl/sharedStrings.xml><?xml version="1.0" encoding="utf-8"?>
<sst xmlns="http://schemas.openxmlformats.org/spreadsheetml/2006/main" count="133" uniqueCount="51">
  <si>
    <t>Mode</t>
  </si>
  <si>
    <t>Step</t>
  </si>
  <si>
    <t>t[s]</t>
  </si>
  <si>
    <t>n[rpm]</t>
  </si>
  <si>
    <t>M[%.]</t>
  </si>
  <si>
    <t>Phi[rad]</t>
  </si>
  <si>
    <t>Gamma</t>
  </si>
  <si>
    <t>J[t]</t>
  </si>
  <si>
    <t>D[1/s]</t>
  </si>
  <si>
    <t>Tau[Pa]</t>
  </si>
  <si>
    <t>Eta[Pas]</t>
  </si>
  <si>
    <t>MP#</t>
  </si>
  <si>
    <t>Block</t>
  </si>
  <si>
    <r>
      <t>log (</t>
    </r>
    <r>
      <rPr>
        <b/>
        <i/>
        <sz val="11"/>
        <color theme="1"/>
        <rFont val="Calibri"/>
        <family val="2"/>
      </rPr>
      <t>γ</t>
    </r>
    <r>
      <rPr>
        <b/>
        <i/>
        <sz val="11"/>
        <color theme="1"/>
        <rFont val="Calibri"/>
        <family val="2"/>
        <scheme val="minor"/>
      </rPr>
      <t xml:space="preserve"> )</t>
    </r>
  </si>
  <si>
    <r>
      <t>log(</t>
    </r>
    <r>
      <rPr>
        <b/>
        <i/>
        <sz val="11"/>
        <color theme="1"/>
        <rFont val="Calibri"/>
        <family val="2"/>
      </rPr>
      <t>τ)</t>
    </r>
  </si>
  <si>
    <t>log koeficient konzistence fiktivni</t>
  </si>
  <si>
    <r>
      <t>logK</t>
    </r>
    <r>
      <rPr>
        <b/>
        <i/>
        <vertAlign val="subscript"/>
        <sz val="11"/>
        <color theme="1"/>
        <rFont val="Calibri"/>
        <family val="2"/>
        <scheme val="minor"/>
      </rPr>
      <t>fiktivni</t>
    </r>
  </si>
  <si>
    <t>*Odečíst z grafu - průsečík lineární regrese s osou y</t>
  </si>
  <si>
    <t>Koeficient konzistence fiktivní</t>
  </si>
  <si>
    <r>
      <t>K</t>
    </r>
    <r>
      <rPr>
        <b/>
        <vertAlign val="subscript"/>
        <sz val="11"/>
        <color theme="1"/>
        <rFont val="Calibri"/>
        <family val="2"/>
        <scheme val="minor"/>
      </rPr>
      <t>fiktivní</t>
    </r>
  </si>
  <si>
    <t>*Odlogaritmování</t>
  </si>
  <si>
    <t>index toku</t>
  </si>
  <si>
    <t>*Směrnice přímky</t>
  </si>
  <si>
    <t>Přepočítaný koeficient konzistence</t>
  </si>
  <si>
    <t>K</t>
  </si>
  <si>
    <t>Poměr poloměrů válců</t>
  </si>
  <si>
    <t>κ [-]</t>
  </si>
  <si>
    <t>VÝSLEDKY:</t>
  </si>
  <si>
    <t>Teplota</t>
  </si>
  <si>
    <r>
      <t>T [</t>
    </r>
    <r>
      <rPr>
        <b/>
        <sz val="11"/>
        <color theme="1"/>
        <rFont val="Calibri"/>
        <family val="2"/>
      </rPr>
      <t>°C]</t>
    </r>
  </si>
  <si>
    <t>Metoda dispergace</t>
  </si>
  <si>
    <t>-</t>
  </si>
  <si>
    <t>Doba dispergace</t>
  </si>
  <si>
    <t>Hmotnost dispergovaného vzorku</t>
  </si>
  <si>
    <t>m [g]</t>
  </si>
  <si>
    <t>Koncentrace dispergovaného vzorku</t>
  </si>
  <si>
    <t>cm [%]</t>
  </si>
  <si>
    <t>step</t>
  </si>
  <si>
    <t>POZNÁMKY:</t>
  </si>
  <si>
    <r>
      <rPr>
        <b/>
        <i/>
        <sz val="11"/>
        <color theme="1"/>
        <rFont val="Symbol"/>
        <family val="1"/>
        <charset val="2"/>
      </rPr>
      <t>g [</t>
    </r>
    <r>
      <rPr>
        <b/>
        <i/>
        <sz val="11"/>
        <color theme="1"/>
        <rFont val="Calibri"/>
        <family val="2"/>
        <charset val="238"/>
        <scheme val="minor"/>
      </rPr>
      <t>s</t>
    </r>
    <r>
      <rPr>
        <b/>
        <i/>
        <vertAlign val="superscript"/>
        <sz val="11"/>
        <color theme="1"/>
        <rFont val="Calibri"/>
        <family val="2"/>
        <charset val="238"/>
        <scheme val="minor"/>
      </rPr>
      <t>-1</t>
    </r>
    <r>
      <rPr>
        <b/>
        <i/>
        <sz val="11"/>
        <color theme="1"/>
        <rFont val="Calibri"/>
        <family val="2"/>
        <scheme val="minor"/>
      </rPr>
      <t>]</t>
    </r>
  </si>
  <si>
    <t>η [Pa.s] spočítaná</t>
  </si>
  <si>
    <t>η [Pa.s] naměřená</t>
  </si>
  <si>
    <t>K1</t>
  </si>
  <si>
    <t>K2</t>
  </si>
  <si>
    <t>m1</t>
  </si>
  <si>
    <t>m2</t>
  </si>
  <si>
    <t>T[°C]</t>
  </si>
  <si>
    <t xml:space="preserve">Barva s částice. Po homogenizace 4 min, malé míchadlo. Hmotnost nádobky na barvu: 45,55g i s víčkem. </t>
  </si>
  <si>
    <t>n</t>
  </si>
  <si>
    <t>lab egg</t>
  </si>
  <si>
    <t>t [min]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</si>
</sst>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</font>
    <font>
      <b/>
      <i/>
      <vertAlign val="subscript"/>
      <sz val="11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i/>
      <sz val="11"/>
      <color theme="1"/>
      <name val="Calibri"/>
      <family val="2"/>
      <charset val="238"/>
      <scheme val="minor"/>
    </font>
    <font>
      <b/>
      <i/>
      <sz val="11"/>
      <color theme="1"/>
      <name val="Symbol"/>
      <family val="1"/>
      <charset val="2"/>
    </font>
    <font>
      <b/>
      <i/>
      <vertAlign val="superscript"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0" fillId="2" borderId="10" xfId="0" applyFill="1" applyBorder="1" applyAlignment="1">
      <alignment horizontal="center"/>
    </xf>
    <xf numFmtId="164" fontId="0" fillId="2" borderId="11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5" fontId="0" fillId="2" borderId="2" xfId="0" applyNumberFormat="1" applyFill="1" applyBorder="1" applyAlignment="1">
      <alignment horizontal="center"/>
    </xf>
    <xf numFmtId="0" fontId="0" fillId="0" borderId="5" xfId="0" applyFill="1" applyBorder="1" applyAlignment="1"/>
    <xf numFmtId="0" fontId="1" fillId="2" borderId="2" xfId="0" applyFont="1" applyFill="1" applyBorder="1" applyAlignment="1">
      <alignment horizontal="left"/>
    </xf>
    <xf numFmtId="0" fontId="6" fillId="0" borderId="13" xfId="0" applyFont="1" applyBorder="1" applyAlignment="1">
      <alignment horizontal="center"/>
    </xf>
    <xf numFmtId="0" fontId="1" fillId="5" borderId="8" xfId="0" applyFont="1" applyFill="1" applyBorder="1"/>
    <xf numFmtId="0" fontId="0" fillId="5" borderId="14" xfId="0" applyFill="1" applyBorder="1"/>
    <xf numFmtId="0" fontId="0" fillId="5" borderId="9" xfId="0" applyFill="1" applyBorder="1"/>
    <xf numFmtId="0" fontId="0" fillId="5" borderId="6" xfId="0" applyFill="1" applyBorder="1"/>
    <xf numFmtId="0" fontId="0" fillId="5" borderId="15" xfId="0" applyFill="1" applyBorder="1"/>
    <xf numFmtId="0" fontId="0" fillId="5" borderId="7" xfId="0" applyFill="1" applyBorder="1"/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  <xf numFmtId="0" fontId="1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15" xfId="0" applyBorder="1" applyAlignment="1">
      <alignment horizontal="left"/>
    </xf>
    <xf numFmtId="0" fontId="1" fillId="0" borderId="12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6" xfId="0" applyBorder="1"/>
    <xf numFmtId="0" fontId="0" fillId="0" borderId="16" xfId="0" applyBorder="1" applyAlignment="1">
      <alignment horizontal="left"/>
    </xf>
    <xf numFmtId="0" fontId="1" fillId="2" borderId="9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9" xfId="0" applyBorder="1"/>
    <xf numFmtId="0" fontId="0" fillId="0" borderId="5" xfId="0" applyBorder="1"/>
    <xf numFmtId="0" fontId="0" fillId="0" borderId="15" xfId="0" applyBorder="1" applyAlignment="1">
      <alignment horizontal="center"/>
    </xf>
    <xf numFmtId="0" fontId="0" fillId="0" borderId="7" xfId="0" applyBorder="1"/>
    <xf numFmtId="164" fontId="0" fillId="0" borderId="0" xfId="0" applyNumberFormat="1"/>
    <xf numFmtId="0" fontId="1" fillId="0" borderId="3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0" fillId="0" borderId="8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 </a:t>
            </a:r>
            <a:endParaRPr lang="cs-CZ"/>
          </a:p>
        </c:rich>
      </c:tx>
      <c:layout>
        <c:manualLayout>
          <c:xMode val="edge"/>
          <c:yMode val="edge"/>
          <c:x val="3.8488664987405538E-2"/>
          <c:y val="4.784401949756280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5369666370917854E-2"/>
                  <c:y val="-4.2795838638982009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zpracování!$D$2:$D$12</c:f>
              <c:numCache>
                <c:formatCode>General</c:formatCode>
                <c:ptCount val="11"/>
                <c:pt idx="0">
                  <c:v>-0.29242982390206362</c:v>
                </c:pt>
                <c:pt idx="1">
                  <c:v>-0.17392519729917355</c:v>
                </c:pt>
                <c:pt idx="2">
                  <c:v>-8.6186147616283335E-2</c:v>
                </c:pt>
                <c:pt idx="3">
                  <c:v>3.342375548694973E-2</c:v>
                </c:pt>
                <c:pt idx="4">
                  <c:v>0.12710479836480765</c:v>
                </c:pt>
                <c:pt idx="5">
                  <c:v>0.23044892137827391</c:v>
                </c:pt>
                <c:pt idx="6">
                  <c:v>0.3344537511509309</c:v>
                </c:pt>
                <c:pt idx="7">
                  <c:v>0.44404479591807622</c:v>
                </c:pt>
                <c:pt idx="8">
                  <c:v>0.5502283530550941</c:v>
                </c:pt>
                <c:pt idx="9">
                  <c:v>0.6503075231319364</c:v>
                </c:pt>
                <c:pt idx="10">
                  <c:v>0.75663610824584804</c:v>
                </c:pt>
              </c:numCache>
            </c:numRef>
          </c:xVal>
          <c:yVal>
            <c:numRef>
              <c:f>zpracování!$E$2:$E$12</c:f>
              <c:numCache>
                <c:formatCode>General</c:formatCode>
                <c:ptCount val="11"/>
                <c:pt idx="0">
                  <c:v>0.56737930765097877</c:v>
                </c:pt>
                <c:pt idx="1">
                  <c:v>0.63093611906419145</c:v>
                </c:pt>
                <c:pt idx="2">
                  <c:v>0.70637635583969016</c:v>
                </c:pt>
                <c:pt idx="3">
                  <c:v>0.78468859950142134</c:v>
                </c:pt>
                <c:pt idx="4">
                  <c:v>0.86236993712288235</c:v>
                </c:pt>
                <c:pt idx="5">
                  <c:v>0.94280146631794037</c:v>
                </c:pt>
                <c:pt idx="6">
                  <c:v>1.0293025935589983</c:v>
                </c:pt>
                <c:pt idx="7">
                  <c:v>1.1133081499183868</c:v>
                </c:pt>
                <c:pt idx="8">
                  <c:v>1.1972254061181919</c:v>
                </c:pt>
                <c:pt idx="9">
                  <c:v>1.2798037799941036</c:v>
                </c:pt>
                <c:pt idx="10">
                  <c:v>1.3640441791828939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6551120"/>
        <c:axId val="386538968"/>
      </c:scatterChart>
      <c:valAx>
        <c:axId val="386551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6538968"/>
        <c:crosses val="autoZero"/>
        <c:crossBetween val="midCat"/>
      </c:valAx>
      <c:valAx>
        <c:axId val="386538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65511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rnd">
                <a:solidFill>
                  <a:schemeClr val="tx1"/>
                </a:solidFill>
                <a:prstDash val="solid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5.344739451908976E-2"/>
                  <c:y val="0.1703746775426360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zpracování!$D$31:$D$41</c:f>
              <c:numCache>
                <c:formatCode>General</c:formatCode>
                <c:ptCount val="11"/>
                <c:pt idx="0">
                  <c:v>0.75663610824584804</c:v>
                </c:pt>
                <c:pt idx="1">
                  <c:v>0.6503075231319364</c:v>
                </c:pt>
                <c:pt idx="2">
                  <c:v>0.5502283530550941</c:v>
                </c:pt>
                <c:pt idx="3">
                  <c:v>0.44404479591807622</c:v>
                </c:pt>
                <c:pt idx="4">
                  <c:v>0.3344537511509309</c:v>
                </c:pt>
                <c:pt idx="5">
                  <c:v>0.23044892137827391</c:v>
                </c:pt>
                <c:pt idx="6">
                  <c:v>0.12710479836480765</c:v>
                </c:pt>
                <c:pt idx="7">
                  <c:v>3.342375548694973E-2</c:v>
                </c:pt>
                <c:pt idx="8">
                  <c:v>-8.6186147616283335E-2</c:v>
                </c:pt>
                <c:pt idx="9">
                  <c:v>-0.17392519729917355</c:v>
                </c:pt>
                <c:pt idx="10">
                  <c:v>-0.29242982390206362</c:v>
                </c:pt>
              </c:numCache>
            </c:numRef>
          </c:xVal>
          <c:yVal>
            <c:numRef>
              <c:f>zpracování!$E$31:$E$41</c:f>
              <c:numCache>
                <c:formatCode>General</c:formatCode>
                <c:ptCount val="11"/>
                <c:pt idx="0">
                  <c:v>1.3107570183526043</c:v>
                </c:pt>
                <c:pt idx="1">
                  <c:v>1.2176418407733272</c:v>
                </c:pt>
                <c:pt idx="2">
                  <c:v>1.126293790693266</c:v>
                </c:pt>
                <c:pt idx="3">
                  <c:v>1.0332226466702497</c:v>
                </c:pt>
                <c:pt idx="4">
                  <c:v>0.94076543563121751</c:v>
                </c:pt>
                <c:pt idx="5">
                  <c:v>0.84954225200501665</c:v>
                </c:pt>
                <c:pt idx="6">
                  <c:v>0.76079931163071779</c:v>
                </c:pt>
                <c:pt idx="7">
                  <c:v>0.67751570479875756</c:v>
                </c:pt>
                <c:pt idx="8">
                  <c:v>0.59028440371816193</c:v>
                </c:pt>
                <c:pt idx="9">
                  <c:v>0.50419891853944487</c:v>
                </c:pt>
                <c:pt idx="10">
                  <c:v>0.41879829059035362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6542496"/>
        <c:axId val="386542888"/>
      </c:scatterChart>
      <c:valAx>
        <c:axId val="3865424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6542888"/>
        <c:crosses val="autoZero"/>
        <c:crossBetween val="midCat"/>
      </c:valAx>
      <c:valAx>
        <c:axId val="386542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65424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8.394988139694283E-2"/>
                  <c:y val="0.1868407912425580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zpracování!$D$42:$D$52</c:f>
              <c:numCache>
                <c:formatCode>General</c:formatCode>
                <c:ptCount val="11"/>
                <c:pt idx="0">
                  <c:v>-0.29242982390206362</c:v>
                </c:pt>
                <c:pt idx="1">
                  <c:v>-0.17392519729917355</c:v>
                </c:pt>
                <c:pt idx="2">
                  <c:v>-8.6186147616283335E-2</c:v>
                </c:pt>
                <c:pt idx="3">
                  <c:v>3.342375548694973E-2</c:v>
                </c:pt>
                <c:pt idx="4">
                  <c:v>0.12710479836480765</c:v>
                </c:pt>
                <c:pt idx="5">
                  <c:v>0.23044892137827391</c:v>
                </c:pt>
                <c:pt idx="6">
                  <c:v>0.3344537511509309</c:v>
                </c:pt>
                <c:pt idx="7">
                  <c:v>0.44404479591807622</c:v>
                </c:pt>
                <c:pt idx="8">
                  <c:v>0.5502283530550941</c:v>
                </c:pt>
                <c:pt idx="9">
                  <c:v>0.6503075231319364</c:v>
                </c:pt>
                <c:pt idx="10">
                  <c:v>0.75663610824584804</c:v>
                </c:pt>
              </c:numCache>
            </c:numRef>
          </c:xVal>
          <c:yVal>
            <c:numRef>
              <c:f>zpracování!$E$42:$E$52</c:f>
              <c:numCache>
                <c:formatCode>General</c:formatCode>
                <c:ptCount val="11"/>
                <c:pt idx="0">
                  <c:v>0.42991369776375449</c:v>
                </c:pt>
                <c:pt idx="1">
                  <c:v>0.53224464362658219</c:v>
                </c:pt>
                <c:pt idx="2">
                  <c:v>0.63296316816726106</c:v>
                </c:pt>
                <c:pt idx="3">
                  <c:v>0.72353776153205684</c:v>
                </c:pt>
                <c:pt idx="4">
                  <c:v>0.81424759573192018</c:v>
                </c:pt>
                <c:pt idx="5">
                  <c:v>0.90249242115860362</c:v>
                </c:pt>
                <c:pt idx="6">
                  <c:v>0.99453710429849784</c:v>
                </c:pt>
                <c:pt idx="7">
                  <c:v>1.07979606117236</c:v>
                </c:pt>
                <c:pt idx="8">
                  <c:v>1.1675536211968247</c:v>
                </c:pt>
                <c:pt idx="9">
                  <c:v>1.2553690042664414</c:v>
                </c:pt>
                <c:pt idx="10">
                  <c:v>1.3464507775096948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6544456"/>
        <c:axId val="386553864"/>
      </c:scatterChart>
      <c:valAx>
        <c:axId val="386544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6553864"/>
        <c:crosses val="autoZero"/>
        <c:crossBetween val="midCat"/>
      </c:valAx>
      <c:valAx>
        <c:axId val="386553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65444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8.394988139694283E-2"/>
                  <c:y val="0.1868407912425580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zpracování!$D$71:$D$81</c:f>
              <c:numCache>
                <c:formatCode>General</c:formatCode>
                <c:ptCount val="11"/>
                <c:pt idx="0">
                  <c:v>0.75663610824584804</c:v>
                </c:pt>
                <c:pt idx="1">
                  <c:v>0.6503075231319364</c:v>
                </c:pt>
                <c:pt idx="2">
                  <c:v>0.5502283530550941</c:v>
                </c:pt>
                <c:pt idx="3">
                  <c:v>0.44404479591807622</c:v>
                </c:pt>
                <c:pt idx="4">
                  <c:v>0.3344537511509309</c:v>
                </c:pt>
                <c:pt idx="5">
                  <c:v>0.23044892137827391</c:v>
                </c:pt>
                <c:pt idx="6">
                  <c:v>0.12710479836480765</c:v>
                </c:pt>
                <c:pt idx="7">
                  <c:v>3.342375548694973E-2</c:v>
                </c:pt>
                <c:pt idx="8">
                  <c:v>-8.6186147616283335E-2</c:v>
                </c:pt>
                <c:pt idx="9">
                  <c:v>-0.17392519729917355</c:v>
                </c:pt>
                <c:pt idx="10">
                  <c:v>-0.29242982390206362</c:v>
                </c:pt>
              </c:numCache>
            </c:numRef>
          </c:xVal>
          <c:yVal>
            <c:numRef>
              <c:f>zpracování!$E$71:$E$81</c:f>
              <c:numCache>
                <c:formatCode>General</c:formatCode>
                <c:ptCount val="11"/>
                <c:pt idx="0">
                  <c:v>1.305437359840312</c:v>
                </c:pt>
                <c:pt idx="1">
                  <c:v>1.2095686278359405</c:v>
                </c:pt>
                <c:pt idx="2">
                  <c:v>1.1165413330267453</c:v>
                </c:pt>
                <c:pt idx="3">
                  <c:v>1.0257153839013406</c:v>
                </c:pt>
                <c:pt idx="4">
                  <c:v>0.93606111660998848</c:v>
                </c:pt>
                <c:pt idx="5">
                  <c:v>0.8467081454560067</c:v>
                </c:pt>
                <c:pt idx="6">
                  <c:v>0.75663610824584804</c:v>
                </c:pt>
                <c:pt idx="7">
                  <c:v>0.66857226918455792</c:v>
                </c:pt>
                <c:pt idx="8">
                  <c:v>0.58024050826537632</c:v>
                </c:pt>
                <c:pt idx="9">
                  <c:v>0.48742121135947442</c:v>
                </c:pt>
                <c:pt idx="10">
                  <c:v>0.39880773020326449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6554648"/>
        <c:axId val="386553080"/>
      </c:scatterChart>
      <c:valAx>
        <c:axId val="3865546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6553080"/>
        <c:crosses val="autoZero"/>
        <c:crossBetween val="midCat"/>
      </c:valAx>
      <c:valAx>
        <c:axId val="386553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65546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8.394988139694283E-2"/>
                  <c:y val="0.1868407912425580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zpracování!$D$82:$D$92</c:f>
              <c:numCache>
                <c:formatCode>General</c:formatCode>
                <c:ptCount val="11"/>
                <c:pt idx="0">
                  <c:v>-0.29242982390206362</c:v>
                </c:pt>
                <c:pt idx="1">
                  <c:v>-0.17392519729917355</c:v>
                </c:pt>
                <c:pt idx="2">
                  <c:v>-8.6186147616283335E-2</c:v>
                </c:pt>
                <c:pt idx="3">
                  <c:v>3.342375548694973E-2</c:v>
                </c:pt>
                <c:pt idx="4">
                  <c:v>0.12710479836480765</c:v>
                </c:pt>
                <c:pt idx="5">
                  <c:v>0.23044892137827391</c:v>
                </c:pt>
                <c:pt idx="6">
                  <c:v>0.3344537511509309</c:v>
                </c:pt>
                <c:pt idx="7">
                  <c:v>0.44404479591807622</c:v>
                </c:pt>
                <c:pt idx="8">
                  <c:v>0.5502283530550941</c:v>
                </c:pt>
                <c:pt idx="9">
                  <c:v>0.6503075231319364</c:v>
                </c:pt>
                <c:pt idx="10">
                  <c:v>0.75663610824584804</c:v>
                </c:pt>
              </c:numCache>
            </c:numRef>
          </c:xVal>
          <c:yVal>
            <c:numRef>
              <c:f>zpracování!$E$82:$E$92</c:f>
              <c:numCache>
                <c:formatCode>General</c:formatCode>
                <c:ptCount val="11"/>
                <c:pt idx="0">
                  <c:v>0.40449161775868592</c:v>
                </c:pt>
                <c:pt idx="1">
                  <c:v>0.50920252233110286</c:v>
                </c:pt>
                <c:pt idx="2">
                  <c:v>0.60948768985328527</c:v>
                </c:pt>
                <c:pt idx="3">
                  <c:v>0.709948016510761</c:v>
                </c:pt>
                <c:pt idx="4">
                  <c:v>0.79844346035018743</c:v>
                </c:pt>
                <c:pt idx="5">
                  <c:v>0.88812330729790845</c:v>
                </c:pt>
                <c:pt idx="6">
                  <c:v>0.97986692256490282</c:v>
                </c:pt>
                <c:pt idx="7">
                  <c:v>1.0707395628491982</c:v>
                </c:pt>
                <c:pt idx="8">
                  <c:v>1.1586036998114768</c:v>
                </c:pt>
                <c:pt idx="9">
                  <c:v>1.2494918657252647</c:v>
                </c:pt>
                <c:pt idx="10">
                  <c:v>1.3376389321814088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6553472"/>
        <c:axId val="386551904"/>
      </c:scatterChart>
      <c:valAx>
        <c:axId val="3865534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6551904"/>
        <c:crosses val="autoZero"/>
        <c:crossBetween val="midCat"/>
      </c:valAx>
      <c:valAx>
        <c:axId val="386551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65534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8.394988139694283E-2"/>
                  <c:y val="0.1868407912425580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zpracování!$D$111:$D$121</c:f>
              <c:numCache>
                <c:formatCode>General</c:formatCode>
                <c:ptCount val="11"/>
                <c:pt idx="0">
                  <c:v>0.75663610824584804</c:v>
                </c:pt>
                <c:pt idx="1">
                  <c:v>0.6503075231319364</c:v>
                </c:pt>
                <c:pt idx="2">
                  <c:v>0.5502283530550941</c:v>
                </c:pt>
                <c:pt idx="3">
                  <c:v>0.44404479591807622</c:v>
                </c:pt>
                <c:pt idx="4">
                  <c:v>0.3344537511509309</c:v>
                </c:pt>
                <c:pt idx="5">
                  <c:v>0.23044892137827391</c:v>
                </c:pt>
                <c:pt idx="6">
                  <c:v>0.12710479836480765</c:v>
                </c:pt>
                <c:pt idx="7">
                  <c:v>3.342375548694973E-2</c:v>
                </c:pt>
                <c:pt idx="8">
                  <c:v>-8.6186147616283335E-2</c:v>
                </c:pt>
                <c:pt idx="9">
                  <c:v>-0.17392519729917355</c:v>
                </c:pt>
                <c:pt idx="10">
                  <c:v>-0.29242982390206362</c:v>
                </c:pt>
              </c:numCache>
            </c:numRef>
          </c:xVal>
          <c:yVal>
            <c:numRef>
              <c:f>zpracování!$E$111:$E$121</c:f>
              <c:numCache>
                <c:formatCode>General</c:formatCode>
                <c:ptCount val="11"/>
                <c:pt idx="0">
                  <c:v>1.2995290891463869</c:v>
                </c:pt>
                <c:pt idx="1">
                  <c:v>1.2060429010925218</c:v>
                </c:pt>
                <c:pt idx="2">
                  <c:v>1.1119342763326816</c:v>
                </c:pt>
                <c:pt idx="3">
                  <c:v>1.0178260380304247</c:v>
                </c:pt>
                <c:pt idx="4">
                  <c:v>0.92726768081088162</c:v>
                </c:pt>
                <c:pt idx="5">
                  <c:v>0.83569057149242554</c:v>
                </c:pt>
                <c:pt idx="6">
                  <c:v>0.74624487172019827</c:v>
                </c:pt>
                <c:pt idx="7">
                  <c:v>0.66313531495775424</c:v>
                </c:pt>
                <c:pt idx="8">
                  <c:v>0.58138068870998683</c:v>
                </c:pt>
                <c:pt idx="9">
                  <c:v>0.49359744900052688</c:v>
                </c:pt>
                <c:pt idx="10">
                  <c:v>0.40226138245468018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6552688"/>
        <c:axId val="388509344"/>
      </c:scatterChart>
      <c:valAx>
        <c:axId val="3865526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8509344"/>
        <c:crosses val="autoZero"/>
        <c:crossBetween val="midCat"/>
      </c:valAx>
      <c:valAx>
        <c:axId val="388509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65526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zdánlivé</a:t>
            </a:r>
            <a:r>
              <a:rPr lang="cs-CZ" baseline="0"/>
              <a:t> viskozity na smykové rychlosti </a:t>
            </a:r>
            <a:endParaRPr lang="cs-CZ"/>
          </a:p>
        </c:rich>
      </c:tx>
      <c:layout>
        <c:manualLayout>
          <c:xMode val="edge"/>
          <c:yMode val="edge"/>
          <c:x val="0.17186011991096531"/>
          <c:y val="3.70045744281964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zpracování!$V$2:$V$21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zpracování!$W$2:$W$21</c:f>
              <c:numCache>
                <c:formatCode>General</c:formatCode>
                <c:ptCount val="20"/>
                <c:pt idx="0">
                  <c:v>7.2409999999999997</c:v>
                </c:pt>
                <c:pt idx="1">
                  <c:v>6.3810000000000002</c:v>
                </c:pt>
                <c:pt idx="2">
                  <c:v>6.202</c:v>
                </c:pt>
                <c:pt idx="3">
                  <c:v>5.64</c:v>
                </c:pt>
                <c:pt idx="4">
                  <c:v>5.4359999999999999</c:v>
                </c:pt>
                <c:pt idx="5">
                  <c:v>5.1559999999999997</c:v>
                </c:pt>
                <c:pt idx="6">
                  <c:v>4.9530000000000003</c:v>
                </c:pt>
                <c:pt idx="7">
                  <c:v>4.6689999999999996</c:v>
                </c:pt>
                <c:pt idx="8">
                  <c:v>4.4359999999999999</c:v>
                </c:pt>
                <c:pt idx="9">
                  <c:v>4.2610000000000001</c:v>
                </c:pt>
                <c:pt idx="10">
                  <c:v>4.05</c:v>
                </c:pt>
                <c:pt idx="11">
                  <c:v>3.8780000000000001</c:v>
                </c:pt>
                <c:pt idx="12">
                  <c:v>3.7440000000000002</c:v>
                </c:pt>
                <c:pt idx="13">
                  <c:v>3.629</c:v>
                </c:pt>
                <c:pt idx="14">
                  <c:v>3.536</c:v>
                </c:pt>
                <c:pt idx="15">
                  <c:v>3.4340000000000002</c:v>
                </c:pt>
                <c:pt idx="16">
                  <c:v>3.3479999999999999</c:v>
                </c:pt>
                <c:pt idx="17">
                  <c:v>3.2679999999999998</c:v>
                </c:pt>
                <c:pt idx="18">
                  <c:v>3.1869999999999998</c:v>
                </c:pt>
                <c:pt idx="19">
                  <c:v>3.1070000000000002</c:v>
                </c:pt>
              </c:numCache>
            </c:numRef>
          </c:yVal>
          <c:smooth val="1"/>
        </c:ser>
        <c:ser>
          <c:idx val="0"/>
          <c:order val="1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zpracování!$V$2:$V$21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zpracování!$X$2:$X$21</c:f>
              <c:numCache>
                <c:formatCode>General</c:formatCode>
                <c:ptCount val="20"/>
                <c:pt idx="0">
                  <c:v>6.8562226122847809</c:v>
                </c:pt>
                <c:pt idx="1">
                  <c:v>6.4442519168958858</c:v>
                </c:pt>
                <c:pt idx="2">
                  <c:v>6.15526806207634</c:v>
                </c:pt>
                <c:pt idx="3">
                  <c:v>5.7820728906013734</c:v>
                </c:pt>
                <c:pt idx="4">
                  <c:v>5.5056499747411296</c:v>
                </c:pt>
                <c:pt idx="5">
                  <c:v>5.2160187879861635</c:v>
                </c:pt>
                <c:pt idx="6">
                  <c:v>4.9399169794443551</c:v>
                </c:pt>
                <c:pt idx="7">
                  <c:v>4.6647838403129089</c:v>
                </c:pt>
                <c:pt idx="8">
                  <c:v>4.4128304177844653</c:v>
                </c:pt>
                <c:pt idx="9">
                  <c:v>4.1878320721812754</c:v>
                </c:pt>
                <c:pt idx="10">
                  <c:v>3.9770173137143909</c:v>
                </c:pt>
                <c:pt idx="11">
                  <c:v>3.8661542463458098</c:v>
                </c:pt>
                <c:pt idx="12">
                  <c:v>3.7557480986815031</c:v>
                </c:pt>
                <c:pt idx="13">
                  <c:v>3.6502246577826201</c:v>
                </c:pt>
                <c:pt idx="14">
                  <c:v>3.5483895878230101</c:v>
                </c:pt>
                <c:pt idx="15">
                  <c:v>3.4476464064958461</c:v>
                </c:pt>
                <c:pt idx="16">
                  <c:v>3.350818737876109</c:v>
                </c:pt>
                <c:pt idx="17">
                  <c:v>3.2576077689023881</c:v>
                </c:pt>
                <c:pt idx="18">
                  <c:v>3.1651426916661531</c:v>
                </c:pt>
                <c:pt idx="19">
                  <c:v>3.0761373343702316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8508560"/>
        <c:axId val="388501504"/>
      </c:scatterChart>
      <c:valAx>
        <c:axId val="388508560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8501504"/>
        <c:crosses val="autoZero"/>
        <c:crossBetween val="midCat"/>
      </c:valAx>
      <c:valAx>
        <c:axId val="388501504"/>
        <c:scaling>
          <c:logBase val="10"/>
          <c:orientation val="minMax"/>
          <c:max val="3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Zdánlivá viskozita </a:t>
                </a:r>
                <a:r>
                  <a:rPr lang="el-GR"/>
                  <a:t>η</a:t>
                </a:r>
                <a:r>
                  <a:rPr lang="cs-CZ"/>
                  <a:t> </a:t>
                </a:r>
                <a:r>
                  <a:rPr lang="en-GB"/>
                  <a:t>[Pa.s]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85085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zdánlivé</a:t>
            </a:r>
            <a:r>
              <a:rPr lang="cs-CZ" baseline="0"/>
              <a:t> viskozity na smykové rychlosti </a:t>
            </a:r>
            <a:endParaRPr lang="cs-CZ"/>
          </a:p>
        </c:rich>
      </c:tx>
      <c:layout>
        <c:manualLayout>
          <c:xMode val="edge"/>
          <c:yMode val="edge"/>
          <c:x val="0.17186011991096531"/>
          <c:y val="3.70045744281964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zpracování!$V$22:$V$41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zpracování!$W$22:$W$41</c:f>
              <c:numCache>
                <c:formatCode>General</c:formatCode>
                <c:ptCount val="20"/>
                <c:pt idx="0">
                  <c:v>3.081</c:v>
                </c:pt>
                <c:pt idx="1">
                  <c:v>3.11</c:v>
                </c:pt>
                <c:pt idx="2">
                  <c:v>3.1440000000000001</c:v>
                </c:pt>
                <c:pt idx="3">
                  <c:v>3.194</c:v>
                </c:pt>
                <c:pt idx="4">
                  <c:v>3.2410000000000001</c:v>
                </c:pt>
                <c:pt idx="5">
                  <c:v>3.2959999999999998</c:v>
                </c:pt>
                <c:pt idx="6">
                  <c:v>3.355</c:v>
                </c:pt>
                <c:pt idx="7">
                  <c:v>3.423</c:v>
                </c:pt>
                <c:pt idx="8">
                  <c:v>3.5169999999999999</c:v>
                </c:pt>
                <c:pt idx="9">
                  <c:v>3.5819999999999999</c:v>
                </c:pt>
                <c:pt idx="10">
                  <c:v>3.6930000000000001</c:v>
                </c:pt>
                <c:pt idx="11">
                  <c:v>3.7679999999999998</c:v>
                </c:pt>
                <c:pt idx="12">
                  <c:v>3.883</c:v>
                </c:pt>
                <c:pt idx="13">
                  <c:v>4.0389999999999997</c:v>
                </c:pt>
                <c:pt idx="14">
                  <c:v>4.16</c:v>
                </c:pt>
                <c:pt idx="15">
                  <c:v>4.3019999999999996</c:v>
                </c:pt>
                <c:pt idx="16">
                  <c:v>4.4059999999999997</c:v>
                </c:pt>
                <c:pt idx="17">
                  <c:v>4.7480000000000002</c:v>
                </c:pt>
                <c:pt idx="18">
                  <c:v>4.766</c:v>
                </c:pt>
                <c:pt idx="19">
                  <c:v>5.1429999999999998</c:v>
                </c:pt>
              </c:numCache>
            </c:numRef>
          </c:yVal>
          <c:smooth val="1"/>
        </c:ser>
        <c:ser>
          <c:idx val="0"/>
          <c:order val="1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zpracování!$V$22:$V$41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zpracování!$X$22:$X$41</c:f>
              <c:numCache>
                <c:formatCode>General</c:formatCode>
                <c:ptCount val="20"/>
                <c:pt idx="0">
                  <c:v>3.0437254412144608</c:v>
                </c:pt>
                <c:pt idx="1">
                  <c:v>3.0958614823289952</c:v>
                </c:pt>
                <c:pt idx="2">
                  <c:v>3.1483212020050271</c:v>
                </c:pt>
                <c:pt idx="3">
                  <c:v>3.2027511139697524</c:v>
                </c:pt>
                <c:pt idx="4">
                  <c:v>3.2575405837881179</c:v>
                </c:pt>
                <c:pt idx="5">
                  <c:v>3.3138888118418883</c:v>
                </c:pt>
                <c:pt idx="6">
                  <c:v>3.3701937368716224</c:v>
                </c:pt>
                <c:pt idx="7">
                  <c:v>3.4278715185566311</c:v>
                </c:pt>
                <c:pt idx="8">
                  <c:v>3.4875205929112107</c:v>
                </c:pt>
                <c:pt idx="9">
                  <c:v>3.5155030127298534</c:v>
                </c:pt>
                <c:pt idx="10">
                  <c:v>3.6429033635744617</c:v>
                </c:pt>
                <c:pt idx="11">
                  <c:v>3.7670307216142862</c:v>
                </c:pt>
                <c:pt idx="12">
                  <c:v>3.9033567996712555</c:v>
                </c:pt>
                <c:pt idx="13">
                  <c:v>4.0492332015745927</c:v>
                </c:pt>
                <c:pt idx="14">
                  <c:v>4.1927125788197248</c:v>
                </c:pt>
                <c:pt idx="15">
                  <c:v>4.3403157712260665</c:v>
                </c:pt>
                <c:pt idx="16">
                  <c:v>4.4786028336692505</c:v>
                </c:pt>
                <c:pt idx="17">
                  <c:v>4.6615873919109969</c:v>
                </c:pt>
                <c:pt idx="18">
                  <c:v>4.8005510041934567</c:v>
                </c:pt>
                <c:pt idx="19">
                  <c:v>4.9948409199091097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8508168"/>
        <c:axId val="388507384"/>
      </c:scatterChart>
      <c:valAx>
        <c:axId val="388508168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8507384"/>
        <c:crosses val="autoZero"/>
        <c:crossBetween val="midCat"/>
      </c:valAx>
      <c:valAx>
        <c:axId val="388507384"/>
        <c:scaling>
          <c:logBase val="10"/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Zdánlivá viskozita </a:t>
                </a:r>
                <a:r>
                  <a:rPr lang="el-GR"/>
                  <a:t>η</a:t>
                </a:r>
                <a:r>
                  <a:rPr lang="cs-CZ"/>
                  <a:t> </a:t>
                </a:r>
                <a:r>
                  <a:rPr lang="en-GB"/>
                  <a:t>[Pa.s]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85081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zdánlivé</a:t>
            </a:r>
            <a:r>
              <a:rPr lang="cs-CZ" baseline="0"/>
              <a:t> viskozity na smykové rychlosti </a:t>
            </a:r>
            <a:endParaRPr lang="cs-CZ"/>
          </a:p>
        </c:rich>
      </c:tx>
      <c:layout>
        <c:manualLayout>
          <c:xMode val="edge"/>
          <c:yMode val="edge"/>
          <c:x val="0.17186011991096531"/>
          <c:y val="3.70045744281964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zpracování!$V$42:$V$61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zpracování!$W$42:$W$61</c:f>
              <c:numCache>
                <c:formatCode>General</c:formatCode>
                <c:ptCount val="20"/>
                <c:pt idx="0">
                  <c:v>5.2759999999999998</c:v>
                </c:pt>
                <c:pt idx="1">
                  <c:v>5.0839999999999996</c:v>
                </c:pt>
                <c:pt idx="2">
                  <c:v>5.2380000000000004</c:v>
                </c:pt>
                <c:pt idx="3">
                  <c:v>4.899</c:v>
                </c:pt>
                <c:pt idx="4">
                  <c:v>4.8659999999999997</c:v>
                </c:pt>
                <c:pt idx="5">
                  <c:v>4.6989999999999998</c:v>
                </c:pt>
                <c:pt idx="6">
                  <c:v>4.5720000000000001</c:v>
                </c:pt>
                <c:pt idx="7">
                  <c:v>4.3230000000000004</c:v>
                </c:pt>
                <c:pt idx="8">
                  <c:v>4.1429999999999998</c:v>
                </c:pt>
                <c:pt idx="9">
                  <c:v>4.0279999999999996</c:v>
                </c:pt>
                <c:pt idx="10">
                  <c:v>3.8889999999999998</c:v>
                </c:pt>
                <c:pt idx="11">
                  <c:v>3.766</c:v>
                </c:pt>
                <c:pt idx="12">
                  <c:v>3.617</c:v>
                </c:pt>
                <c:pt idx="13">
                  <c:v>3.5209999999999999</c:v>
                </c:pt>
                <c:pt idx="14">
                  <c:v>3.4239999999999999</c:v>
                </c:pt>
                <c:pt idx="15">
                  <c:v>3.3340000000000001</c:v>
                </c:pt>
                <c:pt idx="16">
                  <c:v>3.2530000000000001</c:v>
                </c:pt>
                <c:pt idx="17">
                  <c:v>3.18</c:v>
                </c:pt>
                <c:pt idx="18">
                  <c:v>3.105</c:v>
                </c:pt>
                <c:pt idx="19">
                  <c:v>3.0470000000000002</c:v>
                </c:pt>
              </c:numCache>
            </c:numRef>
          </c:yVal>
          <c:smooth val="1"/>
        </c:ser>
        <c:ser>
          <c:idx val="0"/>
          <c:order val="1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zpracování!$V$42:$V$61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zpracování!$X$42:$X$61</c:f>
              <c:numCache>
                <c:formatCode>General</c:formatCode>
                <c:ptCount val="20"/>
                <c:pt idx="0">
                  <c:v>5.3977058377545131</c:v>
                </c:pt>
                <c:pt idx="1">
                  <c:v>5.2073168494024582</c:v>
                </c:pt>
                <c:pt idx="2">
                  <c:v>5.0706956576090167</c:v>
                </c:pt>
                <c:pt idx="3">
                  <c:v>4.8902029329906229</c:v>
                </c:pt>
                <c:pt idx="4">
                  <c:v>4.7533353663950306</c:v>
                </c:pt>
                <c:pt idx="5">
                  <c:v>4.6067895175881759</c:v>
                </c:pt>
                <c:pt idx="6">
                  <c:v>4.4638679040435925</c:v>
                </c:pt>
                <c:pt idx="7">
                  <c:v>4.3180647750198524</c:v>
                </c:pt>
                <c:pt idx="8">
                  <c:v>4.1813391690964785</c:v>
                </c:pt>
                <c:pt idx="9">
                  <c:v>4.0564392657261745</c:v>
                </c:pt>
                <c:pt idx="10">
                  <c:v>3.9278250555735061</c:v>
                </c:pt>
                <c:pt idx="11">
                  <c:v>3.7328663098281161</c:v>
                </c:pt>
                <c:pt idx="12">
                  <c:v>3.6319500114950034</c:v>
                </c:pt>
                <c:pt idx="13">
                  <c:v>3.5353467843522512</c:v>
                </c:pt>
                <c:pt idx="14">
                  <c:v>3.4419769249940217</c:v>
                </c:pt>
                <c:pt idx="15">
                  <c:v>3.3494655511681928</c:v>
                </c:pt>
                <c:pt idx="16">
                  <c:v>3.2604119633759074</c:v>
                </c:pt>
                <c:pt idx="17">
                  <c:v>3.1745532235832234</c:v>
                </c:pt>
                <c:pt idx="18">
                  <c:v>3.0892502273271423</c:v>
                </c:pt>
                <c:pt idx="19">
                  <c:v>3.007011664437782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8511696"/>
        <c:axId val="388512480"/>
      </c:scatterChart>
      <c:valAx>
        <c:axId val="388511696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8512480"/>
        <c:crosses val="autoZero"/>
        <c:crossBetween val="midCat"/>
      </c:valAx>
      <c:valAx>
        <c:axId val="388512480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Zdánlivá viskozita </a:t>
                </a:r>
                <a:r>
                  <a:rPr lang="el-GR"/>
                  <a:t>η</a:t>
                </a:r>
                <a:r>
                  <a:rPr lang="cs-CZ"/>
                  <a:t> </a:t>
                </a:r>
                <a:r>
                  <a:rPr lang="en-GB"/>
                  <a:t>[Pa.s]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85116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zdánlivé</a:t>
            </a:r>
            <a:r>
              <a:rPr lang="cs-CZ" baseline="0"/>
              <a:t> viskozity na smykové rychlosti </a:t>
            </a:r>
            <a:endParaRPr lang="cs-CZ"/>
          </a:p>
        </c:rich>
      </c:tx>
      <c:layout>
        <c:manualLayout>
          <c:xMode val="edge"/>
          <c:yMode val="edge"/>
          <c:x val="0.17186011991096531"/>
          <c:y val="3.70045744281964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zpracování!$V$62:$V$81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zpracování!$W$62:$W$81</c:f>
              <c:numCache>
                <c:formatCode>General</c:formatCode>
                <c:ptCount val="20"/>
                <c:pt idx="0">
                  <c:v>3.0310000000000001</c:v>
                </c:pt>
                <c:pt idx="1">
                  <c:v>3.0760000000000001</c:v>
                </c:pt>
                <c:pt idx="2">
                  <c:v>3.1190000000000002</c:v>
                </c:pt>
                <c:pt idx="3">
                  <c:v>3.1659999999999999</c:v>
                </c:pt>
                <c:pt idx="4">
                  <c:v>3.2080000000000002</c:v>
                </c:pt>
                <c:pt idx="5">
                  <c:v>3.2709999999999999</c:v>
                </c:pt>
                <c:pt idx="6">
                  <c:v>3.3140000000000001</c:v>
                </c:pt>
                <c:pt idx="7">
                  <c:v>3.37</c:v>
                </c:pt>
                <c:pt idx="8">
                  <c:v>3.4510000000000001</c:v>
                </c:pt>
                <c:pt idx="9">
                  <c:v>3.5379999999999998</c:v>
                </c:pt>
                <c:pt idx="10">
                  <c:v>3.625</c:v>
                </c:pt>
                <c:pt idx="11">
                  <c:v>3.6840000000000002</c:v>
                </c:pt>
                <c:pt idx="12">
                  <c:v>3.8170000000000002</c:v>
                </c:pt>
                <c:pt idx="13">
                  <c:v>3.996</c:v>
                </c:pt>
                <c:pt idx="14">
                  <c:v>4.133</c:v>
                </c:pt>
                <c:pt idx="15">
                  <c:v>4.2610000000000001</c:v>
                </c:pt>
                <c:pt idx="16">
                  <c:v>4.3170000000000002</c:v>
                </c:pt>
                <c:pt idx="17">
                  <c:v>4.6390000000000002</c:v>
                </c:pt>
                <c:pt idx="18">
                  <c:v>4.585</c:v>
                </c:pt>
                <c:pt idx="19">
                  <c:v>4.9119999999999999</c:v>
                </c:pt>
              </c:numCache>
            </c:numRef>
          </c:yVal>
          <c:smooth val="1"/>
        </c:ser>
        <c:ser>
          <c:idx val="0"/>
          <c:order val="1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zpracování!$V$62:$V$81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zpracování!$X$62:$X$81</c:f>
              <c:numCache>
                <c:formatCode>General</c:formatCode>
                <c:ptCount val="20"/>
                <c:pt idx="0">
                  <c:v>3.0118811363815641</c:v>
                </c:pt>
                <c:pt idx="1">
                  <c:v>3.0622911222173901</c:v>
                </c:pt>
                <c:pt idx="2">
                  <c:v>3.1129946277983458</c:v>
                </c:pt>
                <c:pt idx="3">
                  <c:v>3.1655821081353368</c:v>
                </c:pt>
                <c:pt idx="4">
                  <c:v>3.2184964949505561</c:v>
                </c:pt>
                <c:pt idx="5">
                  <c:v>3.2728952320934224</c:v>
                </c:pt>
                <c:pt idx="6">
                  <c:v>3.3272311991029841</c:v>
                </c:pt>
                <c:pt idx="7">
                  <c:v>3.3828706589332631</c:v>
                </c:pt>
                <c:pt idx="8">
                  <c:v>3.4403894051897694</c:v>
                </c:pt>
                <c:pt idx="9">
                  <c:v>3.4850848642692731</c:v>
                </c:pt>
                <c:pt idx="10">
                  <c:v>3.6028165323741326</c:v>
                </c:pt>
                <c:pt idx="11">
                  <c:v>3.7172595880494415</c:v>
                </c:pt>
                <c:pt idx="12">
                  <c:v>3.8426603485830269</c:v>
                </c:pt>
                <c:pt idx="13">
                  <c:v>3.9765230463708066</c:v>
                </c:pt>
                <c:pt idx="14">
                  <c:v>4.1078725348006531</c:v>
                </c:pt>
                <c:pt idx="15">
                  <c:v>4.2426846884599616</c:v>
                </c:pt>
                <c:pt idx="16">
                  <c:v>4.3687105785104148</c:v>
                </c:pt>
                <c:pt idx="17">
                  <c:v>4.5350735834310187</c:v>
                </c:pt>
                <c:pt idx="18">
                  <c:v>4.6611226097822609</c:v>
                </c:pt>
                <c:pt idx="19">
                  <c:v>4.8369500764273088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8500720"/>
        <c:axId val="388509736"/>
      </c:scatterChart>
      <c:valAx>
        <c:axId val="388500720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8509736"/>
        <c:crosses val="autoZero"/>
        <c:crossBetween val="midCat"/>
      </c:valAx>
      <c:valAx>
        <c:axId val="388509736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Zdánlivá viskozita </a:t>
                </a:r>
                <a:r>
                  <a:rPr lang="el-GR"/>
                  <a:t>η</a:t>
                </a:r>
                <a:r>
                  <a:rPr lang="cs-CZ"/>
                  <a:t> </a:t>
                </a:r>
                <a:r>
                  <a:rPr lang="en-GB"/>
                  <a:t>[Pa.s]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8500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zdánlivé</a:t>
            </a:r>
            <a:r>
              <a:rPr lang="cs-CZ" baseline="0"/>
              <a:t> viskozity na smykové rychlosti </a:t>
            </a:r>
            <a:endParaRPr lang="cs-CZ"/>
          </a:p>
        </c:rich>
      </c:tx>
      <c:layout>
        <c:manualLayout>
          <c:xMode val="edge"/>
          <c:yMode val="edge"/>
          <c:x val="0.17186011991096531"/>
          <c:y val="3.70045744281964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zpracování!$V$82:$V$101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zpracování!$W$82:$W$101</c:f>
              <c:numCache>
                <c:formatCode>General</c:formatCode>
                <c:ptCount val="20"/>
                <c:pt idx="0">
                  <c:v>4.976</c:v>
                </c:pt>
                <c:pt idx="1">
                  <c:v>4.8209999999999997</c:v>
                </c:pt>
                <c:pt idx="2">
                  <c:v>4.9619999999999997</c:v>
                </c:pt>
                <c:pt idx="3">
                  <c:v>4.7480000000000002</c:v>
                </c:pt>
                <c:pt idx="4">
                  <c:v>4.6920000000000002</c:v>
                </c:pt>
                <c:pt idx="5">
                  <c:v>4.5460000000000003</c:v>
                </c:pt>
                <c:pt idx="6">
                  <c:v>4.42</c:v>
                </c:pt>
                <c:pt idx="7">
                  <c:v>4.2329999999999997</c:v>
                </c:pt>
                <c:pt idx="8">
                  <c:v>4.0590000000000002</c:v>
                </c:pt>
                <c:pt idx="9">
                  <c:v>3.9740000000000002</c:v>
                </c:pt>
                <c:pt idx="10">
                  <c:v>3.8109999999999999</c:v>
                </c:pt>
                <c:pt idx="11">
                  <c:v>3.6970000000000001</c:v>
                </c:pt>
                <c:pt idx="12">
                  <c:v>3.581</c:v>
                </c:pt>
                <c:pt idx="13">
                  <c:v>3.4660000000000002</c:v>
                </c:pt>
                <c:pt idx="14">
                  <c:v>3.391</c:v>
                </c:pt>
                <c:pt idx="15">
                  <c:v>3.2959999999999998</c:v>
                </c:pt>
                <c:pt idx="16">
                  <c:v>3.22</c:v>
                </c:pt>
                <c:pt idx="17">
                  <c:v>3.1509999999999998</c:v>
                </c:pt>
                <c:pt idx="18">
                  <c:v>3.089</c:v>
                </c:pt>
                <c:pt idx="19">
                  <c:v>3.036</c:v>
                </c:pt>
              </c:numCache>
            </c:numRef>
          </c:yVal>
          <c:smooth val="1"/>
        </c:ser>
        <c:ser>
          <c:idx val="0"/>
          <c:order val="1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zpracování!$V$82:$V$101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zpracování!$X$82:$X$101</c:f>
              <c:numCache>
                <c:formatCode>General</c:formatCode>
                <c:ptCount val="20"/>
                <c:pt idx="0">
                  <c:v>5.1066300608701853</c:v>
                </c:pt>
                <c:pt idx="1">
                  <c:v>4.9506294543829412</c:v>
                </c:pt>
                <c:pt idx="2">
                  <c:v>4.8382075121759867</c:v>
                </c:pt>
                <c:pt idx="3">
                  <c:v>4.6890498030291647</c:v>
                </c:pt>
                <c:pt idx="4">
                  <c:v>4.5754447017323612</c:v>
                </c:pt>
                <c:pt idx="5">
                  <c:v>4.4533116015182026</c:v>
                </c:pt>
                <c:pt idx="6">
                  <c:v>4.3336889329163295</c:v>
                </c:pt>
                <c:pt idx="7">
                  <c:v>4.2111162758049874</c:v>
                </c:pt>
                <c:pt idx="8">
                  <c:v>4.0956625093287888</c:v>
                </c:pt>
                <c:pt idx="9">
                  <c:v>3.9897452016014552</c:v>
                </c:pt>
                <c:pt idx="10">
                  <c:v>3.8802133090550344</c:v>
                </c:pt>
                <c:pt idx="11">
                  <c:v>3.6701139731632129</c:v>
                </c:pt>
                <c:pt idx="12">
                  <c:v>3.5766659408093262</c:v>
                </c:pt>
                <c:pt idx="13">
                  <c:v>3.4870683775406257</c:v>
                </c:pt>
                <c:pt idx="14">
                  <c:v>3.4003325057670311</c:v>
                </c:pt>
                <c:pt idx="15">
                  <c:v>3.3142572643974924</c:v>
                </c:pt>
                <c:pt idx="16">
                  <c:v>3.2312668316431559</c:v>
                </c:pt>
                <c:pt idx="17">
                  <c:v>3.1511271790113655</c:v>
                </c:pt>
                <c:pt idx="18">
                  <c:v>3.0713796553955044</c:v>
                </c:pt>
                <c:pt idx="19">
                  <c:v>2.9943740620645976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8505032"/>
        <c:axId val="388506208"/>
      </c:scatterChart>
      <c:valAx>
        <c:axId val="388505032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8506208"/>
        <c:crosses val="autoZero"/>
        <c:crossBetween val="midCat"/>
      </c:valAx>
      <c:valAx>
        <c:axId val="388506208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Zdánlivá viskozita </a:t>
                </a:r>
                <a:r>
                  <a:rPr lang="el-GR"/>
                  <a:t>η</a:t>
                </a:r>
                <a:r>
                  <a:rPr lang="cs-CZ"/>
                  <a:t> </a:t>
                </a:r>
                <a:r>
                  <a:rPr lang="en-GB"/>
                  <a:t>[Pa.s]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85050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zdánlivé</a:t>
            </a:r>
            <a:r>
              <a:rPr lang="cs-CZ" baseline="0"/>
              <a:t> viskozity na smykové rychlosti </a:t>
            </a:r>
            <a:endParaRPr lang="cs-CZ"/>
          </a:p>
        </c:rich>
      </c:tx>
      <c:layout>
        <c:manualLayout>
          <c:xMode val="edge"/>
          <c:yMode val="edge"/>
          <c:x val="0.17186011991096531"/>
          <c:y val="3.70045744281964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zpracování!$V$102:$V$121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zpracování!$W$102:$W$121</c:f>
              <c:numCache>
                <c:formatCode>General</c:formatCode>
                <c:ptCount val="20"/>
                <c:pt idx="0">
                  <c:v>3.0289999999999999</c:v>
                </c:pt>
                <c:pt idx="1">
                  <c:v>3.0619999999999998</c:v>
                </c:pt>
                <c:pt idx="2">
                  <c:v>3.093</c:v>
                </c:pt>
                <c:pt idx="3">
                  <c:v>3.137</c:v>
                </c:pt>
                <c:pt idx="4">
                  <c:v>3.1779999999999999</c:v>
                </c:pt>
                <c:pt idx="5">
                  <c:v>3.2320000000000002</c:v>
                </c:pt>
                <c:pt idx="6">
                  <c:v>3.28</c:v>
                </c:pt>
                <c:pt idx="7">
                  <c:v>3.3460000000000001</c:v>
                </c:pt>
                <c:pt idx="8">
                  <c:v>3.4180000000000001</c:v>
                </c:pt>
                <c:pt idx="9">
                  <c:v>3.4910000000000001</c:v>
                </c:pt>
                <c:pt idx="10">
                  <c:v>3.5950000000000002</c:v>
                </c:pt>
                <c:pt idx="11">
                  <c:v>3.645</c:v>
                </c:pt>
                <c:pt idx="12">
                  <c:v>3.7480000000000002</c:v>
                </c:pt>
                <c:pt idx="13">
                  <c:v>3.9159999999999999</c:v>
                </c:pt>
                <c:pt idx="14">
                  <c:v>4.0289999999999999</c:v>
                </c:pt>
                <c:pt idx="15">
                  <c:v>4.16</c:v>
                </c:pt>
                <c:pt idx="16">
                  <c:v>4.2629999999999999</c:v>
                </c:pt>
                <c:pt idx="17">
                  <c:v>4.6509999999999998</c:v>
                </c:pt>
                <c:pt idx="18">
                  <c:v>4.6509999999999998</c:v>
                </c:pt>
                <c:pt idx="19">
                  <c:v>4.9509999999999996</c:v>
                </c:pt>
              </c:numCache>
            </c:numRef>
          </c:yVal>
          <c:smooth val="1"/>
        </c:ser>
        <c:ser>
          <c:idx val="0"/>
          <c:order val="1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zpracování!$V$102:$V$121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zpracování!$X$102:$X$121</c:f>
              <c:numCache>
                <c:formatCode>General</c:formatCode>
                <c:ptCount val="20"/>
                <c:pt idx="0">
                  <c:v>2.9993501574931929</c:v>
                </c:pt>
                <c:pt idx="1">
                  <c:v>3.0467599835534056</c:v>
                </c:pt>
                <c:pt idx="2">
                  <c:v>3.0944024599211142</c:v>
                </c:pt>
                <c:pt idx="3">
                  <c:v>3.1437699887429162</c:v>
                </c:pt>
                <c:pt idx="4">
                  <c:v>3.1933987743654737</c:v>
                </c:pt>
                <c:pt idx="5">
                  <c:v>3.2443728576321722</c:v>
                </c:pt>
                <c:pt idx="6">
                  <c:v>3.295241494859134</c:v>
                </c:pt>
                <c:pt idx="7">
                  <c:v>3.3472829930549852</c:v>
                </c:pt>
                <c:pt idx="8">
                  <c:v>3.4010326559828075</c:v>
                </c:pt>
                <c:pt idx="9">
                  <c:v>3.4124810765005811</c:v>
                </c:pt>
                <c:pt idx="10">
                  <c:v>3.5357151035539154</c:v>
                </c:pt>
                <c:pt idx="11">
                  <c:v>3.6557689127871451</c:v>
                </c:pt>
                <c:pt idx="12">
                  <c:v>3.7876054508377957</c:v>
                </c:pt>
                <c:pt idx="13">
                  <c:v>3.9286602731832923</c:v>
                </c:pt>
                <c:pt idx="14">
                  <c:v>4.0673802463766719</c:v>
                </c:pt>
                <c:pt idx="15">
                  <c:v>4.210070210418082</c:v>
                </c:pt>
                <c:pt idx="16">
                  <c:v>4.3437389950615426</c:v>
                </c:pt>
                <c:pt idx="17">
                  <c:v>4.5205907974289294</c:v>
                </c:pt>
                <c:pt idx="18">
                  <c:v>4.6548810213416933</c:v>
                </c:pt>
                <c:pt idx="19">
                  <c:v>4.8426145804563827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8506992"/>
        <c:axId val="388507776"/>
      </c:scatterChart>
      <c:valAx>
        <c:axId val="388506992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8507776"/>
        <c:crosses val="autoZero"/>
        <c:crossBetween val="midCat"/>
      </c:valAx>
      <c:valAx>
        <c:axId val="388507776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Zdánlivá viskozita </a:t>
                </a:r>
                <a:r>
                  <a:rPr lang="el-GR"/>
                  <a:t>η</a:t>
                </a:r>
                <a:r>
                  <a:rPr lang="cs-CZ"/>
                  <a:t> </a:t>
                </a:r>
                <a:r>
                  <a:rPr lang="en-GB"/>
                  <a:t>[Pa.s]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8506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6248842758291576"/>
                  <c:y val="-5.0855643044619425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zpracování!$D$12:$D$21</c:f>
              <c:numCache>
                <c:formatCode>General</c:formatCode>
                <c:ptCount val="10"/>
                <c:pt idx="0">
                  <c:v>0.75663610824584804</c:v>
                </c:pt>
                <c:pt idx="1">
                  <c:v>0.86033800657099369</c:v>
                </c:pt>
                <c:pt idx="2">
                  <c:v>0.96661098668193435</c:v>
                </c:pt>
                <c:pt idx="3">
                  <c:v>1.0711452904510828</c:v>
                </c:pt>
                <c:pt idx="4">
                  <c:v>1.1749315935284426</c:v>
                </c:pt>
                <c:pt idx="5">
                  <c:v>1.2805783703680762</c:v>
                </c:pt>
                <c:pt idx="6">
                  <c:v>1.3850697763319348</c:v>
                </c:pt>
                <c:pt idx="7">
                  <c:v>1.4885507165004443</c:v>
                </c:pt>
                <c:pt idx="8">
                  <c:v>1.594171479114912</c:v>
                </c:pt>
                <c:pt idx="9">
                  <c:v>1.6987962517904311</c:v>
                </c:pt>
              </c:numCache>
            </c:numRef>
          </c:xVal>
          <c:yVal>
            <c:numRef>
              <c:f>zpracování!$E$12:$E$21</c:f>
              <c:numCache>
                <c:formatCode>General</c:formatCode>
                <c:ptCount val="10"/>
                <c:pt idx="0">
                  <c:v>1.3640441791828939</c:v>
                </c:pt>
                <c:pt idx="1">
                  <c:v>1.4489071925987769</c:v>
                </c:pt>
                <c:pt idx="2">
                  <c:v>1.5398912045347906</c:v>
                </c:pt>
                <c:pt idx="3">
                  <c:v>1.6309158007184064</c:v>
                </c:pt>
                <c:pt idx="4">
                  <c:v>1.7234803005135098</c:v>
                </c:pt>
                <c:pt idx="5">
                  <c:v>1.8163208581055041</c:v>
                </c:pt>
                <c:pt idx="6">
                  <c:v>1.9098607841792117</c:v>
                </c:pt>
                <c:pt idx="7">
                  <c:v>2.0028180941012206</c:v>
                </c:pt>
                <c:pt idx="8">
                  <c:v>2.0975696394313714</c:v>
                </c:pt>
                <c:pt idx="9">
                  <c:v>2.1910763647498701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8510128"/>
        <c:axId val="392811232"/>
      </c:scatterChart>
      <c:valAx>
        <c:axId val="3885101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2811232"/>
        <c:crosses val="autoZero"/>
        <c:crossBetween val="midCat"/>
      </c:valAx>
      <c:valAx>
        <c:axId val="392811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85101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091315923639042E-2"/>
                  <c:y val="-3.4018542359011208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zpracování!$D$22:$D$31</c:f>
              <c:numCache>
                <c:formatCode>General</c:formatCode>
                <c:ptCount val="10"/>
                <c:pt idx="0">
                  <c:v>1.6987962517904311</c:v>
                </c:pt>
                <c:pt idx="1">
                  <c:v>1.594171479114912</c:v>
                </c:pt>
                <c:pt idx="2">
                  <c:v>1.4906606533561368</c:v>
                </c:pt>
                <c:pt idx="3">
                  <c:v>1.3850697763319348</c:v>
                </c:pt>
                <c:pt idx="4">
                  <c:v>1.2805783703680762</c:v>
                </c:pt>
                <c:pt idx="5">
                  <c:v>1.1749315935284426</c:v>
                </c:pt>
                <c:pt idx="6">
                  <c:v>1.0711452904510828</c:v>
                </c:pt>
                <c:pt idx="7">
                  <c:v>0.96661098668193435</c:v>
                </c:pt>
                <c:pt idx="8">
                  <c:v>0.86033800657099369</c:v>
                </c:pt>
                <c:pt idx="9">
                  <c:v>0.75663610824584804</c:v>
                </c:pt>
              </c:numCache>
            </c:numRef>
          </c:xVal>
          <c:yVal>
            <c:numRef>
              <c:f>zpracování!$E$22:$E$31</c:f>
              <c:numCache>
                <c:formatCode>General</c:formatCode>
                <c:ptCount val="10"/>
                <c:pt idx="0">
                  <c:v>2.1874699561769493</c:v>
                </c:pt>
                <c:pt idx="1">
                  <c:v>2.08697879299377</c:v>
                </c:pt>
                <c:pt idx="2">
                  <c:v>1.9881485464660127</c:v>
                </c:pt>
                <c:pt idx="3">
                  <c:v>1.8893913540485399</c:v>
                </c:pt>
                <c:pt idx="4">
                  <c:v>1.7911922224329859</c:v>
                </c:pt>
                <c:pt idx="5">
                  <c:v>1.6929261950096273</c:v>
                </c:pt>
                <c:pt idx="6">
                  <c:v>1.5968059465437126</c:v>
                </c:pt>
                <c:pt idx="7">
                  <c:v>1.5009907561079947</c:v>
                </c:pt>
                <c:pt idx="8">
                  <c:v>1.4065401804339552</c:v>
                </c:pt>
                <c:pt idx="9">
                  <c:v>1.3107570183526043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2816720"/>
        <c:axId val="392813584"/>
      </c:scatterChart>
      <c:valAx>
        <c:axId val="392816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2813584"/>
        <c:crosses val="autoZero"/>
        <c:crossBetween val="midCat"/>
      </c:valAx>
      <c:valAx>
        <c:axId val="392813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2816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6209003071696329"/>
                  <c:y val="-6.8927177460750989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zpracování!$D$52:$D$61</c:f>
              <c:numCache>
                <c:formatCode>General</c:formatCode>
                <c:ptCount val="10"/>
                <c:pt idx="0">
                  <c:v>0.75663610824584804</c:v>
                </c:pt>
                <c:pt idx="1">
                  <c:v>0.86033800657099369</c:v>
                </c:pt>
                <c:pt idx="2">
                  <c:v>0.96661098668193435</c:v>
                </c:pt>
                <c:pt idx="3">
                  <c:v>1.0711452904510828</c:v>
                </c:pt>
                <c:pt idx="4">
                  <c:v>1.1749315935284426</c:v>
                </c:pt>
                <c:pt idx="5">
                  <c:v>1.2805783703680762</c:v>
                </c:pt>
                <c:pt idx="6">
                  <c:v>1.3850697763319348</c:v>
                </c:pt>
                <c:pt idx="7">
                  <c:v>1.4885507165004443</c:v>
                </c:pt>
                <c:pt idx="8">
                  <c:v>1.594171479114912</c:v>
                </c:pt>
                <c:pt idx="9">
                  <c:v>1.6987962517904311</c:v>
                </c:pt>
              </c:numCache>
            </c:numRef>
          </c:xVal>
          <c:yVal>
            <c:numRef>
              <c:f>zpracování!$E$52:$E$61</c:f>
              <c:numCache>
                <c:formatCode>General</c:formatCode>
                <c:ptCount val="10"/>
                <c:pt idx="0">
                  <c:v>1.3464507775096948</c:v>
                </c:pt>
                <c:pt idx="1">
                  <c:v>1.4362580858900367</c:v>
                </c:pt>
                <c:pt idx="2">
                  <c:v>1.5249929478831741</c:v>
                </c:pt>
                <c:pt idx="3">
                  <c:v>1.6178492175638453</c:v>
                </c:pt>
                <c:pt idx="4">
                  <c:v>1.7095074008515716</c:v>
                </c:pt>
                <c:pt idx="5">
                  <c:v>1.803484428907874</c:v>
                </c:pt>
                <c:pt idx="6">
                  <c:v>1.8973961391554461</c:v>
                </c:pt>
                <c:pt idx="7">
                  <c:v>1.9909734023521177</c:v>
                </c:pt>
                <c:pt idx="8">
                  <c:v>2.0862352201201939</c:v>
                </c:pt>
                <c:pt idx="9">
                  <c:v>2.1826913485344801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2810840"/>
        <c:axId val="392808880"/>
      </c:scatterChart>
      <c:valAx>
        <c:axId val="3928108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2808880"/>
        <c:crosses val="autoZero"/>
        <c:crossBetween val="midCat"/>
      </c:valAx>
      <c:valAx>
        <c:axId val="392808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28108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8460918311137034"/>
                  <c:y val="1.0652404298519288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zpracování!$D$62:$D$71</c:f>
              <c:numCache>
                <c:formatCode>General</c:formatCode>
                <c:ptCount val="10"/>
                <c:pt idx="0">
                  <c:v>1.6987962517904311</c:v>
                </c:pt>
                <c:pt idx="1">
                  <c:v>1.594171479114912</c:v>
                </c:pt>
                <c:pt idx="2">
                  <c:v>1.4906606533561368</c:v>
                </c:pt>
                <c:pt idx="3">
                  <c:v>1.3850697763319348</c:v>
                </c:pt>
                <c:pt idx="4">
                  <c:v>1.2805783703680762</c:v>
                </c:pt>
                <c:pt idx="5">
                  <c:v>1.1749315935284426</c:v>
                </c:pt>
                <c:pt idx="6">
                  <c:v>1.0711452904510828</c:v>
                </c:pt>
                <c:pt idx="7">
                  <c:v>0.96661098668193435</c:v>
                </c:pt>
                <c:pt idx="8">
                  <c:v>0.86033800657099369</c:v>
                </c:pt>
                <c:pt idx="9">
                  <c:v>0.75663610824584804</c:v>
                </c:pt>
              </c:numCache>
            </c:numRef>
          </c:xVal>
          <c:yVal>
            <c:numRef>
              <c:f>zpracování!$E$62:$E$71</c:f>
              <c:numCache>
                <c:formatCode>General</c:formatCode>
                <c:ptCount val="10"/>
                <c:pt idx="0">
                  <c:v>2.1804154994591065</c:v>
                </c:pt>
                <c:pt idx="1">
                  <c:v>2.0822179044676443</c:v>
                </c:pt>
                <c:pt idx="2">
                  <c:v>1.9846083140866966</c:v>
                </c:pt>
                <c:pt idx="3">
                  <c:v>1.8855364858192987</c:v>
                </c:pt>
                <c:pt idx="4">
                  <c:v>1.7868152842855047</c:v>
                </c:pt>
                <c:pt idx="5">
                  <c:v>1.6896284674897459</c:v>
                </c:pt>
                <c:pt idx="6">
                  <c:v>1.5915431807515372</c:v>
                </c:pt>
                <c:pt idx="7">
                  <c:v>1.4941963510957215</c:v>
                </c:pt>
                <c:pt idx="8">
                  <c:v>1.3982352285563431</c:v>
                </c:pt>
                <c:pt idx="9">
                  <c:v>1.305437359840312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2809272"/>
        <c:axId val="392804568"/>
      </c:scatterChart>
      <c:valAx>
        <c:axId val="3928092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2804568"/>
        <c:crosses val="autoZero"/>
        <c:crossBetween val="midCat"/>
      </c:valAx>
      <c:valAx>
        <c:axId val="392804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28092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8785356545072066"/>
                  <c:y val="-2.0645627957922581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zpracování!$D$92:$D$101</c:f>
              <c:numCache>
                <c:formatCode>General</c:formatCode>
                <c:ptCount val="10"/>
                <c:pt idx="0">
                  <c:v>0.75663610824584804</c:v>
                </c:pt>
                <c:pt idx="1">
                  <c:v>0.86033800657099369</c:v>
                </c:pt>
                <c:pt idx="2">
                  <c:v>0.96661098668193435</c:v>
                </c:pt>
                <c:pt idx="3">
                  <c:v>1.0711452904510828</c:v>
                </c:pt>
                <c:pt idx="4">
                  <c:v>1.1749315935284426</c:v>
                </c:pt>
                <c:pt idx="5">
                  <c:v>1.2805783703680762</c:v>
                </c:pt>
                <c:pt idx="6">
                  <c:v>1.3850697763319348</c:v>
                </c:pt>
                <c:pt idx="7">
                  <c:v>1.4885507165004443</c:v>
                </c:pt>
                <c:pt idx="8">
                  <c:v>1.594171479114912</c:v>
                </c:pt>
                <c:pt idx="9">
                  <c:v>1.6987962517904311</c:v>
                </c:pt>
              </c:numCache>
            </c:numRef>
          </c:xVal>
          <c:yVal>
            <c:numRef>
              <c:f>zpracování!$E$92:$E$101</c:f>
              <c:numCache>
                <c:formatCode>General</c:formatCode>
                <c:ptCount val="10"/>
                <c:pt idx="0">
                  <c:v>1.3376389321814088</c:v>
                </c:pt>
                <c:pt idx="1">
                  <c:v>1.4282158115613255</c:v>
                </c:pt>
                <c:pt idx="2">
                  <c:v>1.5205621309641362</c:v>
                </c:pt>
                <c:pt idx="3">
                  <c:v>1.610936831232662</c:v>
                </c:pt>
                <c:pt idx="4">
                  <c:v>1.7052734231335192</c:v>
                </c:pt>
                <c:pt idx="5">
                  <c:v>1.7985608773724977</c:v>
                </c:pt>
                <c:pt idx="6">
                  <c:v>1.8929789941951056</c:v>
                </c:pt>
                <c:pt idx="7">
                  <c:v>1.9869642139024855</c:v>
                </c:pt>
                <c:pt idx="8">
                  <c:v>2.083946720376594</c:v>
                </c:pt>
                <c:pt idx="9">
                  <c:v>2.1811630412809779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2812016"/>
        <c:axId val="392809664"/>
      </c:scatterChart>
      <c:valAx>
        <c:axId val="3928120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2809664"/>
        <c:crosses val="autoZero"/>
        <c:crossBetween val="midCat"/>
      </c:valAx>
      <c:valAx>
        <c:axId val="392809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28120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8172708364284648"/>
                  <c:y val="-1.5534169339943618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zpracování!$D$102:$D$111</c:f>
              <c:numCache>
                <c:formatCode>General</c:formatCode>
                <c:ptCount val="10"/>
                <c:pt idx="0">
                  <c:v>1.6987962517904311</c:v>
                </c:pt>
                <c:pt idx="1">
                  <c:v>1.594171479114912</c:v>
                </c:pt>
                <c:pt idx="2">
                  <c:v>1.4906606533561368</c:v>
                </c:pt>
                <c:pt idx="3">
                  <c:v>1.3850697763319348</c:v>
                </c:pt>
                <c:pt idx="4">
                  <c:v>1.2805783703680762</c:v>
                </c:pt>
                <c:pt idx="5">
                  <c:v>1.1749315935284426</c:v>
                </c:pt>
                <c:pt idx="6">
                  <c:v>1.0711452904510828</c:v>
                </c:pt>
                <c:pt idx="7">
                  <c:v>0.96661098668193435</c:v>
                </c:pt>
                <c:pt idx="8">
                  <c:v>0.86033800657099369</c:v>
                </c:pt>
                <c:pt idx="9">
                  <c:v>0.75663610824584804</c:v>
                </c:pt>
              </c:numCache>
            </c:numRef>
          </c:xVal>
          <c:yVal>
            <c:numRef>
              <c:f>zpracování!$E$102:$E$111</c:f>
              <c:numCache>
                <c:formatCode>General</c:formatCode>
                <c:ptCount val="10"/>
                <c:pt idx="0">
                  <c:v>2.1800771075238621</c:v>
                </c:pt>
                <c:pt idx="1">
                  <c:v>2.0801645329020197</c:v>
                </c:pt>
                <c:pt idx="2">
                  <c:v>1.9811024954238863</c:v>
                </c:pt>
                <c:pt idx="3">
                  <c:v>1.8815957604595159</c:v>
                </c:pt>
                <c:pt idx="4">
                  <c:v>1.7827591926239972</c:v>
                </c:pt>
                <c:pt idx="5">
                  <c:v>1.684423424500241</c:v>
                </c:pt>
                <c:pt idx="6">
                  <c:v>1.5870146381512302</c:v>
                </c:pt>
                <c:pt idx="7">
                  <c:v>1.4911234670179689</c:v>
                </c:pt>
                <c:pt idx="8">
                  <c:v>1.3941538768820558</c:v>
                </c:pt>
                <c:pt idx="9">
                  <c:v>1.2995290891463869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2811624"/>
        <c:axId val="392813976"/>
      </c:scatterChart>
      <c:valAx>
        <c:axId val="3928116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2813976"/>
        <c:crosses val="autoZero"/>
        <c:crossBetween val="midCat"/>
      </c:valAx>
      <c:valAx>
        <c:axId val="392813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28116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thixotropy</a:t>
            </a:r>
            <a:endParaRPr lang="cs-CZ"/>
          </a:p>
        </c:rich>
      </c:tx>
      <c:layout>
        <c:manualLayout>
          <c:xMode val="edge"/>
          <c:yMode val="edge"/>
          <c:x val="0.46156793297915266"/>
          <c:y val="3.08029054507721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v>cesta 1</c:v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'importovana data'!$J$2:$J$21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'importovana data'!$K$2:$K$21</c:f>
              <c:numCache>
                <c:formatCode>General</c:formatCode>
                <c:ptCount val="20"/>
                <c:pt idx="0">
                  <c:v>3.6930000000000001</c:v>
                </c:pt>
                <c:pt idx="1">
                  <c:v>4.2750000000000004</c:v>
                </c:pt>
                <c:pt idx="2">
                  <c:v>5.0860000000000003</c:v>
                </c:pt>
                <c:pt idx="3">
                  <c:v>6.0910000000000002</c:v>
                </c:pt>
                <c:pt idx="4">
                  <c:v>7.2839999999999998</c:v>
                </c:pt>
                <c:pt idx="5">
                  <c:v>8.766</c:v>
                </c:pt>
                <c:pt idx="6">
                  <c:v>10.698</c:v>
                </c:pt>
                <c:pt idx="7">
                  <c:v>12.981</c:v>
                </c:pt>
                <c:pt idx="8">
                  <c:v>15.747999999999999</c:v>
                </c:pt>
                <c:pt idx="9">
                  <c:v>19.045999999999999</c:v>
                </c:pt>
                <c:pt idx="10">
                  <c:v>23.123000000000001</c:v>
                </c:pt>
                <c:pt idx="11">
                  <c:v>28.113</c:v>
                </c:pt>
                <c:pt idx="12">
                  <c:v>34.664999999999999</c:v>
                </c:pt>
                <c:pt idx="13">
                  <c:v>42.747999999999998</c:v>
                </c:pt>
                <c:pt idx="14">
                  <c:v>52.902999999999999</c:v>
                </c:pt>
                <c:pt idx="15">
                  <c:v>65.512</c:v>
                </c:pt>
                <c:pt idx="16">
                  <c:v>81.257000000000005</c:v>
                </c:pt>
                <c:pt idx="17">
                  <c:v>100.651</c:v>
                </c:pt>
                <c:pt idx="18">
                  <c:v>125.19</c:v>
                </c:pt>
                <c:pt idx="19">
                  <c:v>155.26599999999999</c:v>
                </c:pt>
              </c:numCache>
            </c:numRef>
          </c:yVal>
          <c:smooth val="1"/>
        </c:ser>
        <c:ser>
          <c:idx val="0"/>
          <c:order val="1"/>
          <c:tx>
            <c:v>cesta 2</c:v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1"/>
              </a:solidFill>
              <a:ln w="3175">
                <a:solidFill>
                  <a:schemeClr val="accent1"/>
                </a:solidFill>
              </a:ln>
              <a:effectLst/>
            </c:spPr>
          </c:marker>
          <c:xVal>
            <c:numRef>
              <c:f>'importovana data'!$J$22:$J$41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'importovana data'!$K$22:$K$41</c:f>
              <c:numCache>
                <c:formatCode>General</c:formatCode>
                <c:ptCount val="20"/>
                <c:pt idx="0">
                  <c:v>153.982</c:v>
                </c:pt>
                <c:pt idx="1">
                  <c:v>122.17400000000001</c:v>
                </c:pt>
                <c:pt idx="2">
                  <c:v>97.308000000000007</c:v>
                </c:pt>
                <c:pt idx="3">
                  <c:v>77.516000000000005</c:v>
                </c:pt>
                <c:pt idx="4">
                  <c:v>61.829000000000001</c:v>
                </c:pt>
                <c:pt idx="5">
                  <c:v>49.308999999999997</c:v>
                </c:pt>
                <c:pt idx="6">
                  <c:v>39.518999999999998</c:v>
                </c:pt>
                <c:pt idx="7">
                  <c:v>31.695</c:v>
                </c:pt>
                <c:pt idx="8">
                  <c:v>25.5</c:v>
                </c:pt>
                <c:pt idx="9">
                  <c:v>20.452999999999999</c:v>
                </c:pt>
                <c:pt idx="10">
                  <c:v>16.506</c:v>
                </c:pt>
                <c:pt idx="11">
                  <c:v>13.375</c:v>
                </c:pt>
                <c:pt idx="12">
                  <c:v>10.795</c:v>
                </c:pt>
                <c:pt idx="13">
                  <c:v>8.7249999999999996</c:v>
                </c:pt>
                <c:pt idx="14">
                  <c:v>7.0720000000000001</c:v>
                </c:pt>
                <c:pt idx="15">
                  <c:v>5.7649999999999997</c:v>
                </c:pt>
                <c:pt idx="16">
                  <c:v>4.7590000000000003</c:v>
                </c:pt>
                <c:pt idx="17">
                  <c:v>3.8929999999999998</c:v>
                </c:pt>
                <c:pt idx="18">
                  <c:v>3.1930000000000001</c:v>
                </c:pt>
                <c:pt idx="19">
                  <c:v>2.6230000000000002</c:v>
                </c:pt>
              </c:numCache>
            </c:numRef>
          </c:yVal>
          <c:smooth val="1"/>
        </c:ser>
        <c:ser>
          <c:idx val="2"/>
          <c:order val="2"/>
          <c:tx>
            <c:v>cesta 3</c:v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3"/>
              </a:solidFill>
              <a:ln w="3175">
                <a:solidFill>
                  <a:schemeClr val="accent3"/>
                </a:solidFill>
              </a:ln>
              <a:effectLst/>
            </c:spPr>
          </c:marker>
          <c:xVal>
            <c:numRef>
              <c:f>'importovana data'!$J$42:$J$61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'importovana data'!$K$42:$K$61</c:f>
              <c:numCache>
                <c:formatCode>General</c:formatCode>
                <c:ptCount val="20"/>
                <c:pt idx="0">
                  <c:v>2.6909999999999998</c:v>
                </c:pt>
                <c:pt idx="1">
                  <c:v>3.4060000000000001</c:v>
                </c:pt>
                <c:pt idx="2">
                  <c:v>4.2949999999999999</c:v>
                </c:pt>
                <c:pt idx="3">
                  <c:v>5.2910000000000004</c:v>
                </c:pt>
                <c:pt idx="4">
                  <c:v>6.52</c:v>
                </c:pt>
                <c:pt idx="5">
                  <c:v>7.9889999999999999</c:v>
                </c:pt>
                <c:pt idx="6">
                  <c:v>9.875</c:v>
                </c:pt>
                <c:pt idx="7">
                  <c:v>12.016999999999999</c:v>
                </c:pt>
                <c:pt idx="8">
                  <c:v>14.708</c:v>
                </c:pt>
                <c:pt idx="9">
                  <c:v>18.004000000000001</c:v>
                </c:pt>
                <c:pt idx="10">
                  <c:v>22.204999999999998</c:v>
                </c:pt>
                <c:pt idx="11">
                  <c:v>27.306000000000001</c:v>
                </c:pt>
                <c:pt idx="12">
                  <c:v>33.496000000000002</c:v>
                </c:pt>
                <c:pt idx="13">
                  <c:v>41.481000000000002</c:v>
                </c:pt>
                <c:pt idx="14">
                  <c:v>51.228000000000002</c:v>
                </c:pt>
                <c:pt idx="15">
                  <c:v>63.603999999999999</c:v>
                </c:pt>
                <c:pt idx="16">
                  <c:v>78.957999999999998</c:v>
                </c:pt>
                <c:pt idx="17">
                  <c:v>97.942999999999998</c:v>
                </c:pt>
                <c:pt idx="18">
                  <c:v>121.965</c:v>
                </c:pt>
                <c:pt idx="19">
                  <c:v>152.297</c:v>
                </c:pt>
              </c:numCache>
            </c:numRef>
          </c:yVal>
          <c:smooth val="1"/>
        </c:ser>
        <c:ser>
          <c:idx val="3"/>
          <c:order val="3"/>
          <c:tx>
            <c:v>cesta 4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'importovana data'!$J$62:$J$81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'importovana data'!$K$62:$K$81</c:f>
              <c:numCache>
                <c:formatCode>General</c:formatCode>
                <c:ptCount val="20"/>
                <c:pt idx="0">
                  <c:v>151.501</c:v>
                </c:pt>
                <c:pt idx="1">
                  <c:v>120.842</c:v>
                </c:pt>
                <c:pt idx="2">
                  <c:v>96.518000000000001</c:v>
                </c:pt>
                <c:pt idx="3">
                  <c:v>76.831000000000003</c:v>
                </c:pt>
                <c:pt idx="4">
                  <c:v>61.209000000000003</c:v>
                </c:pt>
                <c:pt idx="5">
                  <c:v>48.936</c:v>
                </c:pt>
                <c:pt idx="6">
                  <c:v>39.042999999999999</c:v>
                </c:pt>
                <c:pt idx="7">
                  <c:v>31.202999999999999</c:v>
                </c:pt>
                <c:pt idx="8">
                  <c:v>25.016999999999999</c:v>
                </c:pt>
                <c:pt idx="9">
                  <c:v>20.204000000000001</c:v>
                </c:pt>
                <c:pt idx="10">
                  <c:v>16.202000000000002</c:v>
                </c:pt>
                <c:pt idx="11">
                  <c:v>13.077999999999999</c:v>
                </c:pt>
                <c:pt idx="12">
                  <c:v>10.61</c:v>
                </c:pt>
                <c:pt idx="13">
                  <c:v>8.6310000000000002</c:v>
                </c:pt>
                <c:pt idx="14">
                  <c:v>7.0259999999999998</c:v>
                </c:pt>
                <c:pt idx="15">
                  <c:v>5.71</c:v>
                </c:pt>
                <c:pt idx="16">
                  <c:v>4.6619999999999999</c:v>
                </c:pt>
                <c:pt idx="17">
                  <c:v>3.8039999999999998</c:v>
                </c:pt>
                <c:pt idx="18">
                  <c:v>3.0720000000000001</c:v>
                </c:pt>
                <c:pt idx="19">
                  <c:v>2.5049999999999999</c:v>
                </c:pt>
              </c:numCache>
            </c:numRef>
          </c:yVal>
          <c:smooth val="1"/>
        </c:ser>
        <c:ser>
          <c:idx val="4"/>
          <c:order val="4"/>
          <c:tx>
            <c:v>cesta 5</c:v>
          </c:tx>
          <c:spPr>
            <a:ln w="1270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5"/>
              </a:solidFill>
              <a:ln w="6350">
                <a:solidFill>
                  <a:schemeClr val="accent5"/>
                </a:solidFill>
              </a:ln>
              <a:effectLst/>
            </c:spPr>
          </c:marker>
          <c:xVal>
            <c:numRef>
              <c:f>'importovana data'!$J$82:$J$101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'importovana data'!$K$82:$K$101</c:f>
              <c:numCache>
                <c:formatCode>General</c:formatCode>
                <c:ptCount val="20"/>
                <c:pt idx="0">
                  <c:v>2.5379999999999998</c:v>
                </c:pt>
                <c:pt idx="1">
                  <c:v>3.23</c:v>
                </c:pt>
                <c:pt idx="2">
                  <c:v>4.069</c:v>
                </c:pt>
                <c:pt idx="3">
                  <c:v>5.1280000000000001</c:v>
                </c:pt>
                <c:pt idx="4">
                  <c:v>6.2869999999999999</c:v>
                </c:pt>
                <c:pt idx="5">
                  <c:v>7.7290000000000001</c:v>
                </c:pt>
                <c:pt idx="6">
                  <c:v>9.5470000000000006</c:v>
                </c:pt>
                <c:pt idx="7">
                  <c:v>11.769</c:v>
                </c:pt>
                <c:pt idx="8">
                  <c:v>14.407999999999999</c:v>
                </c:pt>
                <c:pt idx="9">
                  <c:v>17.762</c:v>
                </c:pt>
                <c:pt idx="10">
                  <c:v>21.759</c:v>
                </c:pt>
                <c:pt idx="11">
                  <c:v>26.805</c:v>
                </c:pt>
                <c:pt idx="12">
                  <c:v>33.155999999999999</c:v>
                </c:pt>
                <c:pt idx="13">
                  <c:v>40.826000000000001</c:v>
                </c:pt>
                <c:pt idx="14">
                  <c:v>50.731000000000002</c:v>
                </c:pt>
                <c:pt idx="15">
                  <c:v>62.887</c:v>
                </c:pt>
                <c:pt idx="16">
                  <c:v>78.159000000000006</c:v>
                </c:pt>
                <c:pt idx="17">
                  <c:v>97.043000000000006</c:v>
                </c:pt>
                <c:pt idx="18">
                  <c:v>121.324</c:v>
                </c:pt>
                <c:pt idx="19">
                  <c:v>151.762</c:v>
                </c:pt>
              </c:numCache>
            </c:numRef>
          </c:yVal>
          <c:smooth val="1"/>
        </c:ser>
        <c:ser>
          <c:idx val="5"/>
          <c:order val="5"/>
          <c:tx>
            <c:v>cesta 6</c:v>
          </c:tx>
          <c:spPr>
            <a:ln w="1270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'importovana data'!$J$102:$J$121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'importovana data'!$K$102:$K$121</c:f>
              <c:numCache>
                <c:formatCode>General</c:formatCode>
                <c:ptCount val="20"/>
                <c:pt idx="0">
                  <c:v>151.38300000000001</c:v>
                </c:pt>
                <c:pt idx="1">
                  <c:v>120.27200000000001</c:v>
                </c:pt>
                <c:pt idx="2">
                  <c:v>95.742000000000004</c:v>
                </c:pt>
                <c:pt idx="3">
                  <c:v>76.137</c:v>
                </c:pt>
                <c:pt idx="4">
                  <c:v>60.64</c:v>
                </c:pt>
                <c:pt idx="5">
                  <c:v>48.353000000000002</c:v>
                </c:pt>
                <c:pt idx="6">
                  <c:v>38.637999999999998</c:v>
                </c:pt>
                <c:pt idx="7">
                  <c:v>30.983000000000001</c:v>
                </c:pt>
                <c:pt idx="8">
                  <c:v>24.783000000000001</c:v>
                </c:pt>
                <c:pt idx="9">
                  <c:v>19.931000000000001</c:v>
                </c:pt>
                <c:pt idx="10">
                  <c:v>16.071000000000002</c:v>
                </c:pt>
                <c:pt idx="11">
                  <c:v>12.94</c:v>
                </c:pt>
                <c:pt idx="12">
                  <c:v>10.419</c:v>
                </c:pt>
                <c:pt idx="13">
                  <c:v>8.4580000000000002</c:v>
                </c:pt>
                <c:pt idx="14">
                  <c:v>6.85</c:v>
                </c:pt>
                <c:pt idx="15">
                  <c:v>5.5750000000000002</c:v>
                </c:pt>
                <c:pt idx="16">
                  <c:v>4.6040000000000001</c:v>
                </c:pt>
                <c:pt idx="17">
                  <c:v>3.8140000000000001</c:v>
                </c:pt>
                <c:pt idx="18">
                  <c:v>3.1160000000000001</c:v>
                </c:pt>
                <c:pt idx="19">
                  <c:v>2.5249999999999999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2810056"/>
        <c:axId val="392812408"/>
      </c:scatterChart>
      <c:valAx>
        <c:axId val="3928100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-25000">
                    <a:effectLst/>
                  </a:rPr>
                  <a:t>1N</a:t>
                </a:r>
                <a:r>
                  <a:rPr lang="cs-CZ" sz="1000" b="1" i="1" u="none" strike="noStrike" baseline="0">
                    <a:effectLst/>
                  </a:rPr>
                  <a:t> 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2812408"/>
        <c:crosses val="autoZero"/>
        <c:crossBetween val="midCat"/>
      </c:valAx>
      <c:valAx>
        <c:axId val="392812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Smykkové</a:t>
                </a:r>
                <a:r>
                  <a:rPr lang="cs-CZ" baseline="0"/>
                  <a:t> napětí </a:t>
                </a:r>
                <a:r>
                  <a:rPr lang="en-GB"/>
                  <a:t>[Pa]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28100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chart" Target="../charts/chart12.xml"/><Relationship Id="rId18" Type="http://schemas.openxmlformats.org/officeDocument/2006/relationships/chart" Target="../charts/chart1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17" Type="http://schemas.openxmlformats.org/officeDocument/2006/relationships/chart" Target="../charts/chart16.xml"/><Relationship Id="rId2" Type="http://schemas.openxmlformats.org/officeDocument/2006/relationships/image" Target="../media/image1.png"/><Relationship Id="rId16" Type="http://schemas.openxmlformats.org/officeDocument/2006/relationships/chart" Target="../charts/chart15.xml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5" Type="http://schemas.openxmlformats.org/officeDocument/2006/relationships/chart" Target="../charts/chart4.xml"/><Relationship Id="rId15" Type="http://schemas.openxmlformats.org/officeDocument/2006/relationships/chart" Target="../charts/chart14.xml"/><Relationship Id="rId10" Type="http://schemas.openxmlformats.org/officeDocument/2006/relationships/chart" Target="../charts/chart9.xml"/><Relationship Id="rId19" Type="http://schemas.openxmlformats.org/officeDocument/2006/relationships/chart" Target="../charts/chart18.xml"/><Relationship Id="rId4" Type="http://schemas.openxmlformats.org/officeDocument/2006/relationships/chart" Target="../charts/chart3.xml"/><Relationship Id="rId9" Type="http://schemas.openxmlformats.org/officeDocument/2006/relationships/chart" Target="../charts/chart8.xml"/><Relationship Id="rId14" Type="http://schemas.openxmlformats.org/officeDocument/2006/relationships/chart" Target="../charts/chart13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0</xdr:row>
      <xdr:rowOff>66675</xdr:rowOff>
    </xdr:from>
    <xdr:to>
      <xdr:col>11</xdr:col>
      <xdr:colOff>457200</xdr:colOff>
      <xdr:row>13</xdr:row>
      <xdr:rowOff>152400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228600</xdr:colOff>
      <xdr:row>18</xdr:row>
      <xdr:rowOff>0</xdr:rowOff>
    </xdr:from>
    <xdr:to>
      <xdr:col>18</xdr:col>
      <xdr:colOff>62753</xdr:colOff>
      <xdr:row>20</xdr:row>
      <xdr:rowOff>94881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63075" y="3705225"/>
          <a:ext cx="1662953" cy="4949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333376</xdr:colOff>
      <xdr:row>21</xdr:row>
      <xdr:rowOff>57150</xdr:rowOff>
    </xdr:from>
    <xdr:to>
      <xdr:col>12</xdr:col>
      <xdr:colOff>238126</xdr:colOff>
      <xdr:row>34</xdr:row>
      <xdr:rowOff>152400</xdr:rowOff>
    </xdr:to>
    <xdr:graphicFrame macro="">
      <xdr:nvGraphicFramePr>
        <xdr:cNvPr id="5" name="Graf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276225</xdr:colOff>
      <xdr:row>41</xdr:row>
      <xdr:rowOff>38101</xdr:rowOff>
    </xdr:from>
    <xdr:to>
      <xdr:col>12</xdr:col>
      <xdr:colOff>381000</xdr:colOff>
      <xdr:row>54</xdr:row>
      <xdr:rowOff>133351</xdr:rowOff>
    </xdr:to>
    <xdr:graphicFrame macro="">
      <xdr:nvGraphicFramePr>
        <xdr:cNvPr id="6" name="Graf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304800</xdr:colOff>
      <xdr:row>61</xdr:row>
      <xdr:rowOff>0</xdr:rowOff>
    </xdr:from>
    <xdr:to>
      <xdr:col>12</xdr:col>
      <xdr:colOff>409575</xdr:colOff>
      <xdr:row>74</xdr:row>
      <xdr:rowOff>95250</xdr:rowOff>
    </xdr:to>
    <xdr:graphicFrame macro="">
      <xdr:nvGraphicFramePr>
        <xdr:cNvPr id="7" name="Graf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266700</xdr:colOff>
      <xdr:row>81</xdr:row>
      <xdr:rowOff>0</xdr:rowOff>
    </xdr:from>
    <xdr:to>
      <xdr:col>12</xdr:col>
      <xdr:colOff>371475</xdr:colOff>
      <xdr:row>94</xdr:row>
      <xdr:rowOff>95250</xdr:rowOff>
    </xdr:to>
    <xdr:graphicFrame macro="">
      <xdr:nvGraphicFramePr>
        <xdr:cNvPr id="8" name="Graf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342900</xdr:colOff>
      <xdr:row>100</xdr:row>
      <xdr:rowOff>171450</xdr:rowOff>
    </xdr:from>
    <xdr:to>
      <xdr:col>12</xdr:col>
      <xdr:colOff>447675</xdr:colOff>
      <xdr:row>114</xdr:row>
      <xdr:rowOff>66675</xdr:rowOff>
    </xdr:to>
    <xdr:graphicFrame macro="">
      <xdr:nvGraphicFramePr>
        <xdr:cNvPr id="9" name="Graf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25</xdr:col>
      <xdr:colOff>457200</xdr:colOff>
      <xdr:row>1</xdr:row>
      <xdr:rowOff>161925</xdr:rowOff>
    </xdr:from>
    <xdr:to>
      <xdr:col>33</xdr:col>
      <xdr:colOff>527237</xdr:colOff>
      <xdr:row>18</xdr:row>
      <xdr:rowOff>152400</xdr:rowOff>
    </xdr:to>
    <xdr:graphicFrame macro="">
      <xdr:nvGraphicFramePr>
        <xdr:cNvPr id="10" name="Graf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25</xdr:col>
      <xdr:colOff>285750</xdr:colOff>
      <xdr:row>22</xdr:row>
      <xdr:rowOff>142875</xdr:rowOff>
    </xdr:from>
    <xdr:to>
      <xdr:col>34</xdr:col>
      <xdr:colOff>317687</xdr:colOff>
      <xdr:row>39</xdr:row>
      <xdr:rowOff>133350</xdr:rowOff>
    </xdr:to>
    <xdr:graphicFrame macro="">
      <xdr:nvGraphicFramePr>
        <xdr:cNvPr id="16" name="Graf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25</xdr:col>
      <xdr:colOff>381000</xdr:colOff>
      <xdr:row>42</xdr:row>
      <xdr:rowOff>123825</xdr:rowOff>
    </xdr:from>
    <xdr:to>
      <xdr:col>34</xdr:col>
      <xdr:colOff>412937</xdr:colOff>
      <xdr:row>59</xdr:row>
      <xdr:rowOff>114300</xdr:rowOff>
    </xdr:to>
    <xdr:graphicFrame macro="">
      <xdr:nvGraphicFramePr>
        <xdr:cNvPr id="17" name="Graf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25</xdr:col>
      <xdr:colOff>419100</xdr:colOff>
      <xdr:row>63</xdr:row>
      <xdr:rowOff>0</xdr:rowOff>
    </xdr:from>
    <xdr:to>
      <xdr:col>34</xdr:col>
      <xdr:colOff>451037</xdr:colOff>
      <xdr:row>79</xdr:row>
      <xdr:rowOff>190500</xdr:rowOff>
    </xdr:to>
    <xdr:graphicFrame macro="">
      <xdr:nvGraphicFramePr>
        <xdr:cNvPr id="18" name="Graf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25</xdr:col>
      <xdr:colOff>395908</xdr:colOff>
      <xdr:row>82</xdr:row>
      <xdr:rowOff>146602</xdr:rowOff>
    </xdr:from>
    <xdr:to>
      <xdr:col>34</xdr:col>
      <xdr:colOff>424532</xdr:colOff>
      <xdr:row>99</xdr:row>
      <xdr:rowOff>137077</xdr:rowOff>
    </xdr:to>
    <xdr:graphicFrame macro="">
      <xdr:nvGraphicFramePr>
        <xdr:cNvPr id="19" name="Graf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26</xdr:col>
      <xdr:colOff>152400</xdr:colOff>
      <xdr:row>102</xdr:row>
      <xdr:rowOff>85725</xdr:rowOff>
    </xdr:from>
    <xdr:to>
      <xdr:col>35</xdr:col>
      <xdr:colOff>184337</xdr:colOff>
      <xdr:row>119</xdr:row>
      <xdr:rowOff>76200</xdr:rowOff>
    </xdr:to>
    <xdr:graphicFrame macro="">
      <xdr:nvGraphicFramePr>
        <xdr:cNvPr id="20" name="Graf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12</xdr:col>
      <xdr:colOff>66675</xdr:colOff>
      <xdr:row>0</xdr:row>
      <xdr:rowOff>85725</xdr:rowOff>
    </xdr:from>
    <xdr:to>
      <xdr:col>18</xdr:col>
      <xdr:colOff>600075</xdr:colOff>
      <xdr:row>13</xdr:row>
      <xdr:rowOff>190500</xdr:rowOff>
    </xdr:to>
    <xdr:graphicFrame macro="">
      <xdr:nvGraphicFramePr>
        <xdr:cNvPr id="15" name="Graf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12</xdr:col>
      <xdr:colOff>371475</xdr:colOff>
      <xdr:row>21</xdr:row>
      <xdr:rowOff>95250</xdr:rowOff>
    </xdr:from>
    <xdr:to>
      <xdr:col>19</xdr:col>
      <xdr:colOff>76200</xdr:colOff>
      <xdr:row>34</xdr:row>
      <xdr:rowOff>0</xdr:rowOff>
    </xdr:to>
    <xdr:graphicFrame macro="">
      <xdr:nvGraphicFramePr>
        <xdr:cNvPr id="26" name="Graf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12</xdr:col>
      <xdr:colOff>542925</xdr:colOff>
      <xdr:row>41</xdr:row>
      <xdr:rowOff>66675</xdr:rowOff>
    </xdr:from>
    <xdr:to>
      <xdr:col>19</xdr:col>
      <xdr:colOff>190500</xdr:colOff>
      <xdr:row>54</xdr:row>
      <xdr:rowOff>47625</xdr:rowOff>
    </xdr:to>
    <xdr:graphicFrame macro="">
      <xdr:nvGraphicFramePr>
        <xdr:cNvPr id="27" name="Graf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13</xdr:col>
      <xdr:colOff>0</xdr:colOff>
      <xdr:row>61</xdr:row>
      <xdr:rowOff>57150</xdr:rowOff>
    </xdr:from>
    <xdr:to>
      <xdr:col>19</xdr:col>
      <xdr:colOff>200025</xdr:colOff>
      <xdr:row>73</xdr:row>
      <xdr:rowOff>180975</xdr:rowOff>
    </xdr:to>
    <xdr:graphicFrame macro="">
      <xdr:nvGraphicFramePr>
        <xdr:cNvPr id="28" name="Graf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12</xdr:col>
      <xdr:colOff>504825</xdr:colOff>
      <xdr:row>81</xdr:row>
      <xdr:rowOff>57150</xdr:rowOff>
    </xdr:from>
    <xdr:to>
      <xdr:col>19</xdr:col>
      <xdr:colOff>76200</xdr:colOff>
      <xdr:row>93</xdr:row>
      <xdr:rowOff>76200</xdr:rowOff>
    </xdr:to>
    <xdr:graphicFrame macro="">
      <xdr:nvGraphicFramePr>
        <xdr:cNvPr id="29" name="Graf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12</xdr:col>
      <xdr:colOff>533400</xdr:colOff>
      <xdr:row>101</xdr:row>
      <xdr:rowOff>28575</xdr:rowOff>
    </xdr:from>
    <xdr:to>
      <xdr:col>19</xdr:col>
      <xdr:colOff>304800</xdr:colOff>
      <xdr:row>114</xdr:row>
      <xdr:rowOff>0</xdr:rowOff>
    </xdr:to>
    <xdr:graphicFrame macro="">
      <xdr:nvGraphicFramePr>
        <xdr:cNvPr id="30" name="Graf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19050</xdr:rowOff>
    </xdr:from>
    <xdr:to>
      <xdr:col>12</xdr:col>
      <xdr:colOff>476250</xdr:colOff>
      <xdr:row>21</xdr:row>
      <xdr:rowOff>171450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1"/>
  <sheetViews>
    <sheetView topLeftCell="A79" workbookViewId="0">
      <selection activeCell="H83" sqref="H83"/>
    </sheetView>
  </sheetViews>
  <sheetFormatPr defaultRowHeight="15" x14ac:dyDescent="0.25"/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46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21" ht="15.75" thickBot="1" x14ac:dyDescent="0.3">
      <c r="A2">
        <v>3</v>
      </c>
      <c r="B2">
        <v>1</v>
      </c>
      <c r="C2">
        <v>15</v>
      </c>
      <c r="D2">
        <v>0.1</v>
      </c>
      <c r="E2">
        <v>19.43</v>
      </c>
      <c r="F2">
        <v>0.14843999999999999</v>
      </c>
      <c r="G2">
        <v>7.2887899999999997</v>
      </c>
      <c r="H2">
        <v>1.9736800000000001</v>
      </c>
      <c r="I2">
        <v>20.399999999999999</v>
      </c>
      <c r="J2">
        <v>0.51</v>
      </c>
      <c r="K2">
        <v>3.6930000000000001</v>
      </c>
      <c r="L2">
        <v>7.2409999999999997</v>
      </c>
      <c r="M2">
        <v>1</v>
      </c>
      <c r="N2">
        <v>1</v>
      </c>
    </row>
    <row r="3" spans="1:21" ht="15.75" thickBot="1" x14ac:dyDescent="0.3">
      <c r="A3">
        <v>3</v>
      </c>
      <c r="B3">
        <v>1</v>
      </c>
      <c r="C3">
        <v>30</v>
      </c>
      <c r="D3">
        <v>0.13</v>
      </c>
      <c r="E3">
        <v>22.5</v>
      </c>
      <c r="F3">
        <v>0.34558</v>
      </c>
      <c r="G3">
        <v>16.968599999999999</v>
      </c>
      <c r="H3">
        <v>3.9692599999999998</v>
      </c>
      <c r="I3">
        <v>20.399999999999999</v>
      </c>
      <c r="J3">
        <v>0.67</v>
      </c>
      <c r="K3">
        <v>4.2750000000000004</v>
      </c>
      <c r="L3">
        <v>6.3810000000000002</v>
      </c>
      <c r="M3">
        <v>2</v>
      </c>
      <c r="N3">
        <v>1</v>
      </c>
      <c r="P3" s="72" t="s">
        <v>25</v>
      </c>
      <c r="Q3" s="73"/>
      <c r="R3" s="73"/>
      <c r="S3" s="26" t="s">
        <v>26</v>
      </c>
      <c r="T3" s="25">
        <f>23.9/24.4</f>
        <v>0.97950819672131151</v>
      </c>
      <c r="U3" s="24"/>
    </row>
    <row r="4" spans="1:21" x14ac:dyDescent="0.25">
      <c r="A4">
        <v>3</v>
      </c>
      <c r="B4">
        <v>1</v>
      </c>
      <c r="C4">
        <v>45</v>
      </c>
      <c r="D4">
        <v>0.16</v>
      </c>
      <c r="E4">
        <v>26.77</v>
      </c>
      <c r="F4">
        <v>0.59689999999999999</v>
      </c>
      <c r="G4">
        <v>29.3094</v>
      </c>
      <c r="H4">
        <v>5.7627600000000001</v>
      </c>
      <c r="I4">
        <v>20.399999999999999</v>
      </c>
      <c r="J4">
        <v>0.82</v>
      </c>
      <c r="K4">
        <v>5.0860000000000003</v>
      </c>
      <c r="L4">
        <v>6.202</v>
      </c>
      <c r="M4">
        <v>3</v>
      </c>
      <c r="N4">
        <v>1</v>
      </c>
    </row>
    <row r="5" spans="1:21" x14ac:dyDescent="0.25">
      <c r="A5">
        <v>3</v>
      </c>
      <c r="B5">
        <v>1</v>
      </c>
      <c r="C5">
        <v>60</v>
      </c>
      <c r="D5">
        <v>0.21</v>
      </c>
      <c r="E5">
        <v>32.06</v>
      </c>
      <c r="F5">
        <v>0.91656000000000004</v>
      </c>
      <c r="G5">
        <v>45.005360000000003</v>
      </c>
      <c r="H5">
        <v>7.3888299999999996</v>
      </c>
      <c r="I5">
        <v>20.399999999999999</v>
      </c>
      <c r="J5">
        <v>1.08</v>
      </c>
      <c r="K5">
        <v>6.0910000000000002</v>
      </c>
      <c r="L5">
        <v>5.64</v>
      </c>
      <c r="M5">
        <v>4</v>
      </c>
      <c r="N5">
        <v>1</v>
      </c>
    </row>
    <row r="6" spans="1:21" x14ac:dyDescent="0.25">
      <c r="A6">
        <v>3</v>
      </c>
      <c r="B6">
        <v>1</v>
      </c>
      <c r="C6">
        <v>75</v>
      </c>
      <c r="D6">
        <v>0.26</v>
      </c>
      <c r="E6">
        <v>38.340000000000003</v>
      </c>
      <c r="F6">
        <v>1.3218300000000001</v>
      </c>
      <c r="G6">
        <v>64.904899999999998</v>
      </c>
      <c r="H6">
        <v>8.9106100000000001</v>
      </c>
      <c r="I6">
        <v>20.399999999999999</v>
      </c>
      <c r="J6">
        <v>1.34</v>
      </c>
      <c r="K6">
        <v>7.2839999999999998</v>
      </c>
      <c r="L6">
        <v>5.4359999999999999</v>
      </c>
      <c r="M6">
        <v>5</v>
      </c>
      <c r="N6">
        <v>1</v>
      </c>
    </row>
    <row r="7" spans="1:21" x14ac:dyDescent="0.25">
      <c r="A7">
        <v>3</v>
      </c>
      <c r="B7">
        <v>1</v>
      </c>
      <c r="C7">
        <v>90</v>
      </c>
      <c r="D7">
        <v>0.33</v>
      </c>
      <c r="E7">
        <v>46.14</v>
      </c>
      <c r="F7">
        <v>1.8386199999999999</v>
      </c>
      <c r="G7">
        <v>90.280670000000001</v>
      </c>
      <c r="H7">
        <v>10.298959999999999</v>
      </c>
      <c r="I7">
        <v>20.399999999999999</v>
      </c>
      <c r="J7">
        <v>1.7</v>
      </c>
      <c r="K7">
        <v>8.766</v>
      </c>
      <c r="L7">
        <v>5.1559999999999997</v>
      </c>
      <c r="M7">
        <v>6</v>
      </c>
      <c r="N7">
        <v>1</v>
      </c>
    </row>
    <row r="8" spans="1:21" x14ac:dyDescent="0.25">
      <c r="A8">
        <v>3</v>
      </c>
      <c r="B8">
        <v>1</v>
      </c>
      <c r="C8">
        <v>105</v>
      </c>
      <c r="D8">
        <v>0.42</v>
      </c>
      <c r="E8">
        <v>56.3</v>
      </c>
      <c r="F8">
        <v>2.4975700000000001</v>
      </c>
      <c r="G8">
        <v>122.6367</v>
      </c>
      <c r="H8">
        <v>11.463520000000001</v>
      </c>
      <c r="I8">
        <v>20.399999999999999</v>
      </c>
      <c r="J8">
        <v>2.16</v>
      </c>
      <c r="K8">
        <v>10.698</v>
      </c>
      <c r="L8">
        <v>4.9530000000000003</v>
      </c>
      <c r="M8">
        <v>7</v>
      </c>
      <c r="N8">
        <v>1</v>
      </c>
    </row>
    <row r="9" spans="1:21" x14ac:dyDescent="0.25">
      <c r="A9">
        <v>3</v>
      </c>
      <c r="B9">
        <v>1</v>
      </c>
      <c r="C9">
        <v>120</v>
      </c>
      <c r="D9">
        <v>0.54</v>
      </c>
      <c r="E9">
        <v>68.319999999999993</v>
      </c>
      <c r="F9">
        <v>3.3340200000000002</v>
      </c>
      <c r="G9">
        <v>163.70842999999999</v>
      </c>
      <c r="H9">
        <v>12.61139</v>
      </c>
      <c r="I9">
        <v>20.399999999999999</v>
      </c>
      <c r="J9">
        <v>2.78</v>
      </c>
      <c r="K9">
        <v>12.981</v>
      </c>
      <c r="L9">
        <v>4.6689999999999996</v>
      </c>
      <c r="M9">
        <v>8</v>
      </c>
      <c r="N9">
        <v>1</v>
      </c>
    </row>
    <row r="10" spans="1:21" x14ac:dyDescent="0.25">
      <c r="A10">
        <v>3</v>
      </c>
      <c r="B10">
        <v>1</v>
      </c>
      <c r="C10">
        <v>135</v>
      </c>
      <c r="D10">
        <v>0.69</v>
      </c>
      <c r="E10">
        <v>82.88</v>
      </c>
      <c r="F10">
        <v>4.3982299999999999</v>
      </c>
      <c r="G10">
        <v>215.964</v>
      </c>
      <c r="H10">
        <v>13.71374</v>
      </c>
      <c r="I10">
        <v>20.399999999999999</v>
      </c>
      <c r="J10">
        <v>3.55</v>
      </c>
      <c r="K10">
        <v>15.747999999999999</v>
      </c>
      <c r="L10">
        <v>4.4359999999999999</v>
      </c>
      <c r="M10">
        <v>9</v>
      </c>
      <c r="N10">
        <v>1</v>
      </c>
    </row>
    <row r="11" spans="1:21" x14ac:dyDescent="0.25">
      <c r="A11">
        <v>3</v>
      </c>
      <c r="B11">
        <v>1</v>
      </c>
      <c r="C11">
        <v>150</v>
      </c>
      <c r="D11">
        <v>0.87</v>
      </c>
      <c r="E11">
        <v>100.24</v>
      </c>
      <c r="F11">
        <v>5.7538299999999998</v>
      </c>
      <c r="G11">
        <v>282.52719000000002</v>
      </c>
      <c r="H11">
        <v>14.83394</v>
      </c>
      <c r="I11">
        <v>20.399999999999999</v>
      </c>
      <c r="J11">
        <v>4.47</v>
      </c>
      <c r="K11">
        <v>19.045999999999999</v>
      </c>
      <c r="L11">
        <v>4.2610000000000001</v>
      </c>
      <c r="M11">
        <v>10</v>
      </c>
      <c r="N11">
        <v>1</v>
      </c>
    </row>
    <row r="12" spans="1:21" x14ac:dyDescent="0.25">
      <c r="A12">
        <v>3</v>
      </c>
      <c r="B12">
        <v>1</v>
      </c>
      <c r="C12">
        <v>165</v>
      </c>
      <c r="D12">
        <v>1.1100000000000001</v>
      </c>
      <c r="E12">
        <v>121.7</v>
      </c>
      <c r="F12">
        <v>7.4809200000000002</v>
      </c>
      <c r="G12">
        <v>0</v>
      </c>
      <c r="H12">
        <v>0</v>
      </c>
      <c r="I12">
        <v>20.399999999999999</v>
      </c>
      <c r="J12">
        <v>5.71</v>
      </c>
      <c r="K12">
        <v>23.123000000000001</v>
      </c>
      <c r="L12">
        <v>4.05</v>
      </c>
      <c r="M12">
        <v>11</v>
      </c>
      <c r="N12">
        <v>1</v>
      </c>
    </row>
    <row r="13" spans="1:21" x14ac:dyDescent="0.25">
      <c r="A13">
        <v>3</v>
      </c>
      <c r="B13">
        <v>1</v>
      </c>
      <c r="C13">
        <v>180</v>
      </c>
      <c r="D13">
        <v>1.41</v>
      </c>
      <c r="E13">
        <v>147.97</v>
      </c>
      <c r="F13">
        <v>9.6737500000000001</v>
      </c>
      <c r="G13">
        <v>0</v>
      </c>
      <c r="H13">
        <v>0</v>
      </c>
      <c r="I13">
        <v>20.399999999999999</v>
      </c>
      <c r="J13">
        <v>7.25</v>
      </c>
      <c r="K13">
        <v>28.113</v>
      </c>
      <c r="L13">
        <v>3.8780000000000001</v>
      </c>
      <c r="M13">
        <v>12</v>
      </c>
      <c r="N13">
        <v>1</v>
      </c>
    </row>
    <row r="14" spans="1:21" x14ac:dyDescent="0.25">
      <c r="A14">
        <v>3</v>
      </c>
      <c r="B14">
        <v>1</v>
      </c>
      <c r="C14">
        <v>195</v>
      </c>
      <c r="D14">
        <v>1.8</v>
      </c>
      <c r="E14">
        <v>182.45</v>
      </c>
      <c r="F14">
        <v>12.46663</v>
      </c>
      <c r="G14">
        <v>0</v>
      </c>
      <c r="H14">
        <v>0</v>
      </c>
      <c r="I14">
        <v>20.399999999999999</v>
      </c>
      <c r="J14">
        <v>9.26</v>
      </c>
      <c r="K14">
        <v>34.664999999999999</v>
      </c>
      <c r="L14">
        <v>3.7440000000000002</v>
      </c>
      <c r="M14">
        <v>13</v>
      </c>
      <c r="N14">
        <v>1</v>
      </c>
    </row>
    <row r="15" spans="1:21" x14ac:dyDescent="0.25">
      <c r="A15">
        <v>3</v>
      </c>
      <c r="B15">
        <v>1</v>
      </c>
      <c r="C15">
        <v>210</v>
      </c>
      <c r="D15">
        <v>2.29</v>
      </c>
      <c r="E15">
        <v>224.99</v>
      </c>
      <c r="F15">
        <v>16.019770000000001</v>
      </c>
      <c r="G15">
        <v>0</v>
      </c>
      <c r="H15">
        <v>0</v>
      </c>
      <c r="I15">
        <v>20.3</v>
      </c>
      <c r="J15">
        <v>11.78</v>
      </c>
      <c r="K15">
        <v>42.747999999999998</v>
      </c>
      <c r="L15">
        <v>3.629</v>
      </c>
      <c r="M15">
        <v>14</v>
      </c>
      <c r="N15">
        <v>1</v>
      </c>
    </row>
    <row r="16" spans="1:21" x14ac:dyDescent="0.25">
      <c r="A16">
        <v>3</v>
      </c>
      <c r="B16">
        <v>1</v>
      </c>
      <c r="C16">
        <v>225</v>
      </c>
      <c r="D16">
        <v>2.91</v>
      </c>
      <c r="E16">
        <v>278.44</v>
      </c>
      <c r="F16">
        <v>20.542090000000002</v>
      </c>
      <c r="G16">
        <v>0</v>
      </c>
      <c r="H16">
        <v>0</v>
      </c>
      <c r="I16">
        <v>20.3</v>
      </c>
      <c r="J16">
        <v>14.96</v>
      </c>
      <c r="K16">
        <v>52.902999999999999</v>
      </c>
      <c r="L16">
        <v>3.536</v>
      </c>
      <c r="M16">
        <v>15</v>
      </c>
      <c r="N16">
        <v>1</v>
      </c>
    </row>
    <row r="17" spans="1:14" x14ac:dyDescent="0.25">
      <c r="A17">
        <v>3</v>
      </c>
      <c r="B17">
        <v>1</v>
      </c>
      <c r="C17">
        <v>240</v>
      </c>
      <c r="D17">
        <v>3.71</v>
      </c>
      <c r="E17">
        <v>344.8</v>
      </c>
      <c r="F17">
        <v>26.2912</v>
      </c>
      <c r="G17">
        <v>0</v>
      </c>
      <c r="H17">
        <v>0</v>
      </c>
      <c r="I17">
        <v>20.3</v>
      </c>
      <c r="J17">
        <v>19.079999999999998</v>
      </c>
      <c r="K17">
        <v>65.512</v>
      </c>
      <c r="L17">
        <v>3.4340000000000002</v>
      </c>
      <c r="M17">
        <v>16</v>
      </c>
      <c r="N17">
        <v>1</v>
      </c>
    </row>
    <row r="18" spans="1:14" x14ac:dyDescent="0.25">
      <c r="A18">
        <v>3</v>
      </c>
      <c r="B18">
        <v>1</v>
      </c>
      <c r="C18">
        <v>255</v>
      </c>
      <c r="D18">
        <v>4.72</v>
      </c>
      <c r="E18">
        <v>427.67</v>
      </c>
      <c r="F18">
        <v>33.61347</v>
      </c>
      <c r="G18">
        <v>0</v>
      </c>
      <c r="H18">
        <v>0</v>
      </c>
      <c r="I18">
        <v>20.3</v>
      </c>
      <c r="J18">
        <v>24.27</v>
      </c>
      <c r="K18">
        <v>81.257000000000005</v>
      </c>
      <c r="L18">
        <v>3.3479999999999999</v>
      </c>
      <c r="M18">
        <v>17</v>
      </c>
      <c r="N18">
        <v>1</v>
      </c>
    </row>
    <row r="19" spans="1:14" x14ac:dyDescent="0.25">
      <c r="A19">
        <v>3</v>
      </c>
      <c r="B19">
        <v>1</v>
      </c>
      <c r="C19">
        <v>270</v>
      </c>
      <c r="D19">
        <v>5.99</v>
      </c>
      <c r="E19">
        <v>529.74</v>
      </c>
      <c r="F19">
        <v>41.496510000000001</v>
      </c>
      <c r="G19">
        <v>0</v>
      </c>
      <c r="H19">
        <v>0</v>
      </c>
      <c r="I19">
        <v>20.3</v>
      </c>
      <c r="J19">
        <v>30.8</v>
      </c>
      <c r="K19">
        <v>100.651</v>
      </c>
      <c r="L19">
        <v>3.2679999999999998</v>
      </c>
      <c r="M19">
        <v>18</v>
      </c>
      <c r="N19">
        <v>1</v>
      </c>
    </row>
    <row r="20" spans="1:14" x14ac:dyDescent="0.25">
      <c r="A20">
        <v>3</v>
      </c>
      <c r="B20">
        <v>1</v>
      </c>
      <c r="C20">
        <v>285</v>
      </c>
      <c r="D20">
        <v>7.64</v>
      </c>
      <c r="E20">
        <v>658.9</v>
      </c>
      <c r="F20">
        <v>51.890470000000001</v>
      </c>
      <c r="G20">
        <v>0</v>
      </c>
      <c r="H20">
        <v>0</v>
      </c>
      <c r="I20">
        <v>20.399999999999999</v>
      </c>
      <c r="J20">
        <v>39.28</v>
      </c>
      <c r="K20">
        <v>125.19</v>
      </c>
      <c r="L20">
        <v>3.1869999999999998</v>
      </c>
      <c r="M20">
        <v>19</v>
      </c>
      <c r="N20">
        <v>1</v>
      </c>
    </row>
    <row r="21" spans="1:14" x14ac:dyDescent="0.25">
      <c r="A21">
        <v>3</v>
      </c>
      <c r="B21">
        <v>1</v>
      </c>
      <c r="C21">
        <v>300</v>
      </c>
      <c r="D21">
        <v>9.7200000000000006</v>
      </c>
      <c r="E21">
        <v>817.19</v>
      </c>
      <c r="F21">
        <v>65.115790000000004</v>
      </c>
      <c r="G21">
        <v>0</v>
      </c>
      <c r="H21">
        <v>0</v>
      </c>
      <c r="I21">
        <v>20.399999999999999</v>
      </c>
      <c r="J21">
        <v>49.98</v>
      </c>
      <c r="K21">
        <v>155.26599999999999</v>
      </c>
      <c r="L21">
        <v>3.1070000000000002</v>
      </c>
      <c r="M21">
        <v>20</v>
      </c>
      <c r="N21">
        <v>1</v>
      </c>
    </row>
    <row r="22" spans="1:14" x14ac:dyDescent="0.25">
      <c r="A22">
        <v>3</v>
      </c>
      <c r="B22">
        <v>2</v>
      </c>
      <c r="C22">
        <v>315</v>
      </c>
      <c r="D22">
        <v>9.7200000000000006</v>
      </c>
      <c r="E22">
        <v>810.43</v>
      </c>
      <c r="F22">
        <v>78.392160000000004</v>
      </c>
      <c r="G22">
        <v>0</v>
      </c>
      <c r="H22">
        <v>0</v>
      </c>
      <c r="I22">
        <v>20.399999999999999</v>
      </c>
      <c r="J22">
        <v>49.98</v>
      </c>
      <c r="K22">
        <v>153.982</v>
      </c>
      <c r="L22">
        <v>3.081</v>
      </c>
      <c r="M22">
        <v>21</v>
      </c>
      <c r="N22">
        <v>1</v>
      </c>
    </row>
    <row r="23" spans="1:14" x14ac:dyDescent="0.25">
      <c r="A23">
        <v>3</v>
      </c>
      <c r="B23">
        <v>2</v>
      </c>
      <c r="C23">
        <v>330</v>
      </c>
      <c r="D23">
        <v>7.64</v>
      </c>
      <c r="E23">
        <v>643.02</v>
      </c>
      <c r="F23">
        <v>88.853669999999994</v>
      </c>
      <c r="G23">
        <v>0</v>
      </c>
      <c r="H23">
        <v>0</v>
      </c>
      <c r="I23">
        <v>20.399999999999999</v>
      </c>
      <c r="J23">
        <v>39.28</v>
      </c>
      <c r="K23">
        <v>122.17400000000001</v>
      </c>
      <c r="L23">
        <v>3.11</v>
      </c>
      <c r="M23">
        <v>22</v>
      </c>
      <c r="N23">
        <v>1</v>
      </c>
    </row>
    <row r="24" spans="1:14" x14ac:dyDescent="0.25">
      <c r="A24">
        <v>3</v>
      </c>
      <c r="B24">
        <v>2</v>
      </c>
      <c r="C24">
        <v>345</v>
      </c>
      <c r="D24">
        <v>6.02</v>
      </c>
      <c r="E24">
        <v>512.15</v>
      </c>
      <c r="F24">
        <v>96.806610000000006</v>
      </c>
      <c r="G24">
        <v>0</v>
      </c>
      <c r="H24">
        <v>0</v>
      </c>
      <c r="I24">
        <v>20.399999999999999</v>
      </c>
      <c r="J24">
        <v>30.95</v>
      </c>
      <c r="K24">
        <v>97.308000000000007</v>
      </c>
      <c r="L24">
        <v>3.1440000000000001</v>
      </c>
      <c r="M24">
        <v>23</v>
      </c>
      <c r="N24">
        <v>1</v>
      </c>
    </row>
    <row r="25" spans="1:14" x14ac:dyDescent="0.25">
      <c r="A25">
        <v>3</v>
      </c>
      <c r="B25">
        <v>2</v>
      </c>
      <c r="C25">
        <v>360</v>
      </c>
      <c r="D25">
        <v>4.72</v>
      </c>
      <c r="E25">
        <v>407.98</v>
      </c>
      <c r="F25">
        <v>104.19328</v>
      </c>
      <c r="G25">
        <v>0</v>
      </c>
      <c r="H25">
        <v>0</v>
      </c>
      <c r="I25">
        <v>20.399999999999999</v>
      </c>
      <c r="J25">
        <v>24.27</v>
      </c>
      <c r="K25">
        <v>77.516000000000005</v>
      </c>
      <c r="L25">
        <v>3.194</v>
      </c>
      <c r="M25">
        <v>24</v>
      </c>
      <c r="N25">
        <v>1</v>
      </c>
    </row>
    <row r="26" spans="1:14" x14ac:dyDescent="0.25">
      <c r="A26">
        <v>3</v>
      </c>
      <c r="B26">
        <v>2</v>
      </c>
      <c r="C26">
        <v>375</v>
      </c>
      <c r="D26">
        <v>3.71</v>
      </c>
      <c r="E26">
        <v>325.42</v>
      </c>
      <c r="F26">
        <v>109.99894</v>
      </c>
      <c r="G26">
        <v>0</v>
      </c>
      <c r="H26">
        <v>0</v>
      </c>
      <c r="I26">
        <v>20.399999999999999</v>
      </c>
      <c r="J26">
        <v>19.079999999999998</v>
      </c>
      <c r="K26">
        <v>61.829000000000001</v>
      </c>
      <c r="L26">
        <v>3.2410000000000001</v>
      </c>
      <c r="M26">
        <v>25</v>
      </c>
      <c r="N26">
        <v>1</v>
      </c>
    </row>
    <row r="27" spans="1:14" x14ac:dyDescent="0.25">
      <c r="A27">
        <v>3</v>
      </c>
      <c r="B27">
        <v>2</v>
      </c>
      <c r="C27">
        <v>390</v>
      </c>
      <c r="D27">
        <v>2.91</v>
      </c>
      <c r="E27">
        <v>259.52</v>
      </c>
      <c r="F27">
        <v>114.56524</v>
      </c>
      <c r="G27">
        <v>0</v>
      </c>
      <c r="H27">
        <v>0</v>
      </c>
      <c r="I27">
        <v>20.399999999999999</v>
      </c>
      <c r="J27">
        <v>14.96</v>
      </c>
      <c r="K27">
        <v>49.308999999999997</v>
      </c>
      <c r="L27">
        <v>3.2959999999999998</v>
      </c>
      <c r="M27">
        <v>26</v>
      </c>
      <c r="N27">
        <v>1</v>
      </c>
    </row>
    <row r="28" spans="1:14" x14ac:dyDescent="0.25">
      <c r="A28">
        <v>3</v>
      </c>
      <c r="B28">
        <v>2</v>
      </c>
      <c r="C28">
        <v>405</v>
      </c>
      <c r="D28">
        <v>2.29</v>
      </c>
      <c r="E28">
        <v>208</v>
      </c>
      <c r="F28">
        <v>118.15687</v>
      </c>
      <c r="G28">
        <v>0</v>
      </c>
      <c r="H28">
        <v>0</v>
      </c>
      <c r="I28">
        <v>20.399999999999999</v>
      </c>
      <c r="J28">
        <v>11.78</v>
      </c>
      <c r="K28">
        <v>39.518999999999998</v>
      </c>
      <c r="L28">
        <v>3.355</v>
      </c>
      <c r="M28">
        <v>27</v>
      </c>
      <c r="N28">
        <v>1</v>
      </c>
    </row>
    <row r="29" spans="1:14" x14ac:dyDescent="0.25">
      <c r="A29">
        <v>3</v>
      </c>
      <c r="B29">
        <v>2</v>
      </c>
      <c r="C29">
        <v>420</v>
      </c>
      <c r="D29">
        <v>1.8</v>
      </c>
      <c r="E29">
        <v>166.82</v>
      </c>
      <c r="F29">
        <v>120.97409</v>
      </c>
      <c r="G29">
        <v>0</v>
      </c>
      <c r="H29">
        <v>0</v>
      </c>
      <c r="I29">
        <v>20.399999999999999</v>
      </c>
      <c r="J29">
        <v>9.26</v>
      </c>
      <c r="K29">
        <v>31.695</v>
      </c>
      <c r="L29">
        <v>3.423</v>
      </c>
      <c r="M29">
        <v>28</v>
      </c>
      <c r="N29">
        <v>1</v>
      </c>
    </row>
    <row r="30" spans="1:14" x14ac:dyDescent="0.25">
      <c r="A30">
        <v>3</v>
      </c>
      <c r="B30">
        <v>2</v>
      </c>
      <c r="C30">
        <v>435</v>
      </c>
      <c r="D30">
        <v>1.41</v>
      </c>
      <c r="E30">
        <v>134.21</v>
      </c>
      <c r="F30">
        <v>123.19284</v>
      </c>
      <c r="G30">
        <v>0</v>
      </c>
      <c r="H30">
        <v>0</v>
      </c>
      <c r="I30">
        <v>20.399999999999999</v>
      </c>
      <c r="J30">
        <v>7.25</v>
      </c>
      <c r="K30">
        <v>25.5</v>
      </c>
      <c r="L30">
        <v>3.5169999999999999</v>
      </c>
      <c r="M30">
        <v>29</v>
      </c>
      <c r="N30">
        <v>1</v>
      </c>
    </row>
    <row r="31" spans="1:14" x14ac:dyDescent="0.25">
      <c r="A31">
        <v>3</v>
      </c>
      <c r="B31">
        <v>2</v>
      </c>
      <c r="C31">
        <v>450</v>
      </c>
      <c r="D31">
        <v>1.1100000000000001</v>
      </c>
      <c r="E31">
        <v>107.65</v>
      </c>
      <c r="F31">
        <v>124.9325</v>
      </c>
      <c r="G31">
        <v>0</v>
      </c>
      <c r="H31">
        <v>0</v>
      </c>
      <c r="I31">
        <v>20.399999999999999</v>
      </c>
      <c r="J31">
        <v>5.71</v>
      </c>
      <c r="K31">
        <v>20.452999999999999</v>
      </c>
      <c r="L31">
        <v>3.5819999999999999</v>
      </c>
      <c r="M31">
        <v>30</v>
      </c>
      <c r="N31">
        <v>1</v>
      </c>
    </row>
    <row r="32" spans="1:14" x14ac:dyDescent="0.25">
      <c r="A32">
        <v>3</v>
      </c>
      <c r="B32">
        <v>2</v>
      </c>
      <c r="C32">
        <v>465</v>
      </c>
      <c r="D32">
        <v>0.87</v>
      </c>
      <c r="E32">
        <v>86.87</v>
      </c>
      <c r="F32">
        <v>126.30222999999999</v>
      </c>
      <c r="G32">
        <v>67.257360000000006</v>
      </c>
      <c r="H32">
        <v>4.0747200000000001</v>
      </c>
      <c r="I32">
        <v>20.399999999999999</v>
      </c>
      <c r="J32">
        <v>4.47</v>
      </c>
      <c r="K32">
        <v>16.506</v>
      </c>
      <c r="L32">
        <v>3.6930000000000001</v>
      </c>
      <c r="M32">
        <v>31</v>
      </c>
      <c r="N32">
        <v>1</v>
      </c>
    </row>
    <row r="33" spans="1:14" x14ac:dyDescent="0.25">
      <c r="A33">
        <v>3</v>
      </c>
      <c r="B33">
        <v>2</v>
      </c>
      <c r="C33">
        <v>480</v>
      </c>
      <c r="D33">
        <v>0.69</v>
      </c>
      <c r="E33">
        <v>70.39</v>
      </c>
      <c r="F33">
        <v>127.38059</v>
      </c>
      <c r="G33">
        <v>120.20711</v>
      </c>
      <c r="H33">
        <v>8.9874500000000008</v>
      </c>
      <c r="I33">
        <v>20.399999999999999</v>
      </c>
      <c r="J33">
        <v>3.55</v>
      </c>
      <c r="K33">
        <v>13.375</v>
      </c>
      <c r="L33">
        <v>3.7679999999999998</v>
      </c>
      <c r="M33">
        <v>32</v>
      </c>
      <c r="N33">
        <v>1</v>
      </c>
    </row>
    <row r="34" spans="1:14" x14ac:dyDescent="0.25">
      <c r="A34">
        <v>3</v>
      </c>
      <c r="B34">
        <v>2</v>
      </c>
      <c r="C34">
        <v>495</v>
      </c>
      <c r="D34">
        <v>0.54</v>
      </c>
      <c r="E34">
        <v>56.82</v>
      </c>
      <c r="F34">
        <v>128.22646</v>
      </c>
      <c r="G34">
        <v>161.74161000000001</v>
      </c>
      <c r="H34">
        <v>14.98301</v>
      </c>
      <c r="I34">
        <v>20.399999999999999</v>
      </c>
      <c r="J34">
        <v>2.78</v>
      </c>
      <c r="K34">
        <v>10.795</v>
      </c>
      <c r="L34">
        <v>3.883</v>
      </c>
      <c r="M34">
        <v>33</v>
      </c>
      <c r="N34">
        <v>1</v>
      </c>
    </row>
    <row r="35" spans="1:14" x14ac:dyDescent="0.25">
      <c r="A35">
        <v>3</v>
      </c>
      <c r="B35">
        <v>2</v>
      </c>
      <c r="C35">
        <v>510</v>
      </c>
      <c r="D35">
        <v>0.42</v>
      </c>
      <c r="E35">
        <v>45.92</v>
      </c>
      <c r="F35">
        <v>128.89169000000001</v>
      </c>
      <c r="G35">
        <v>194.40617</v>
      </c>
      <c r="H35">
        <v>22.281510000000001</v>
      </c>
      <c r="I35">
        <v>20.399999999999999</v>
      </c>
      <c r="J35">
        <v>2.16</v>
      </c>
      <c r="K35">
        <v>8.7249999999999996</v>
      </c>
      <c r="L35">
        <v>4.0389999999999997</v>
      </c>
      <c r="M35">
        <v>34</v>
      </c>
      <c r="N35">
        <v>1</v>
      </c>
    </row>
    <row r="36" spans="1:14" x14ac:dyDescent="0.25">
      <c r="A36">
        <v>3</v>
      </c>
      <c r="B36">
        <v>2</v>
      </c>
      <c r="C36">
        <v>525</v>
      </c>
      <c r="D36">
        <v>0.33</v>
      </c>
      <c r="E36">
        <v>37.22</v>
      </c>
      <c r="F36">
        <v>129.41477</v>
      </c>
      <c r="G36">
        <v>220.09046000000001</v>
      </c>
      <c r="H36">
        <v>31.121379999999998</v>
      </c>
      <c r="I36">
        <v>20.399999999999999</v>
      </c>
      <c r="J36">
        <v>1.7</v>
      </c>
      <c r="K36">
        <v>7.0720000000000001</v>
      </c>
      <c r="L36">
        <v>4.16</v>
      </c>
      <c r="M36">
        <v>35</v>
      </c>
      <c r="N36">
        <v>1</v>
      </c>
    </row>
    <row r="37" spans="1:14" x14ac:dyDescent="0.25">
      <c r="A37">
        <v>3</v>
      </c>
      <c r="B37">
        <v>2</v>
      </c>
      <c r="C37">
        <v>540</v>
      </c>
      <c r="D37">
        <v>0.26</v>
      </c>
      <c r="E37">
        <v>30.34</v>
      </c>
      <c r="F37">
        <v>129.82552999999999</v>
      </c>
      <c r="G37">
        <v>240.25995</v>
      </c>
      <c r="H37">
        <v>41.675609999999999</v>
      </c>
      <c r="I37">
        <v>20.399999999999999</v>
      </c>
      <c r="J37">
        <v>1.34</v>
      </c>
      <c r="K37">
        <v>5.7649999999999997</v>
      </c>
      <c r="L37">
        <v>4.3019999999999996</v>
      </c>
      <c r="M37">
        <v>36</v>
      </c>
      <c r="N37">
        <v>1</v>
      </c>
    </row>
    <row r="38" spans="1:14" x14ac:dyDescent="0.25">
      <c r="A38">
        <v>3</v>
      </c>
      <c r="B38">
        <v>2</v>
      </c>
      <c r="C38">
        <v>555</v>
      </c>
      <c r="D38">
        <v>0.21</v>
      </c>
      <c r="E38">
        <v>25.05</v>
      </c>
      <c r="F38">
        <v>130.14912000000001</v>
      </c>
      <c r="G38">
        <v>256.14873</v>
      </c>
      <c r="H38">
        <v>53.82405</v>
      </c>
      <c r="I38">
        <v>20.399999999999999</v>
      </c>
      <c r="J38">
        <v>1.08</v>
      </c>
      <c r="K38">
        <v>4.7590000000000003</v>
      </c>
      <c r="L38">
        <v>4.4059999999999997</v>
      </c>
      <c r="M38">
        <v>37</v>
      </c>
      <c r="N38">
        <v>1</v>
      </c>
    </row>
    <row r="39" spans="1:14" x14ac:dyDescent="0.25">
      <c r="A39">
        <v>3</v>
      </c>
      <c r="B39">
        <v>2</v>
      </c>
      <c r="C39">
        <v>570</v>
      </c>
      <c r="D39">
        <v>0.16</v>
      </c>
      <c r="E39">
        <v>20.49</v>
      </c>
      <c r="F39">
        <v>130.40280000000001</v>
      </c>
      <c r="G39">
        <v>268.60523000000001</v>
      </c>
      <c r="H39">
        <v>68.996960000000001</v>
      </c>
      <c r="I39">
        <v>20.399999999999999</v>
      </c>
      <c r="J39">
        <v>0.82</v>
      </c>
      <c r="K39">
        <v>3.8929999999999998</v>
      </c>
      <c r="L39">
        <v>4.7480000000000002</v>
      </c>
      <c r="M39">
        <v>38</v>
      </c>
      <c r="N39">
        <v>1</v>
      </c>
    </row>
    <row r="40" spans="1:14" x14ac:dyDescent="0.25">
      <c r="A40">
        <v>3</v>
      </c>
      <c r="B40">
        <v>2</v>
      </c>
      <c r="C40">
        <v>585</v>
      </c>
      <c r="D40">
        <v>0.13</v>
      </c>
      <c r="E40">
        <v>16.809999999999999</v>
      </c>
      <c r="F40">
        <v>130.60308000000001</v>
      </c>
      <c r="G40">
        <v>278.4393</v>
      </c>
      <c r="H40">
        <v>87.203010000000006</v>
      </c>
      <c r="I40">
        <v>20.399999999999999</v>
      </c>
      <c r="J40">
        <v>0.67</v>
      </c>
      <c r="K40">
        <v>3.1930000000000001</v>
      </c>
      <c r="L40">
        <v>4.766</v>
      </c>
      <c r="M40">
        <v>39</v>
      </c>
      <c r="N40">
        <v>1</v>
      </c>
    </row>
    <row r="41" spans="1:14" x14ac:dyDescent="0.25">
      <c r="A41">
        <v>3</v>
      </c>
      <c r="B41">
        <v>2</v>
      </c>
      <c r="C41">
        <v>600</v>
      </c>
      <c r="D41">
        <v>0.1</v>
      </c>
      <c r="E41">
        <v>13.8</v>
      </c>
      <c r="F41">
        <v>130.76094000000001</v>
      </c>
      <c r="G41">
        <v>286.19087000000002</v>
      </c>
      <c r="H41">
        <v>109.10818</v>
      </c>
      <c r="I41">
        <v>20.399999999999999</v>
      </c>
      <c r="J41">
        <v>0.51</v>
      </c>
      <c r="K41">
        <v>2.6230000000000002</v>
      </c>
      <c r="L41">
        <v>5.1429999999999998</v>
      </c>
      <c r="M41">
        <v>40</v>
      </c>
      <c r="N41">
        <v>1</v>
      </c>
    </row>
    <row r="42" spans="1:14" x14ac:dyDescent="0.25">
      <c r="A42">
        <v>3</v>
      </c>
      <c r="B42">
        <v>3</v>
      </c>
      <c r="C42">
        <v>615</v>
      </c>
      <c r="D42">
        <v>0.1</v>
      </c>
      <c r="E42">
        <v>14.16</v>
      </c>
      <c r="F42">
        <v>130.91802000000001</v>
      </c>
      <c r="G42">
        <v>293.90386999999998</v>
      </c>
      <c r="H42">
        <v>109.21729999999999</v>
      </c>
      <c r="I42">
        <v>20.399999999999999</v>
      </c>
      <c r="J42">
        <v>0.51</v>
      </c>
      <c r="K42">
        <v>2.6909999999999998</v>
      </c>
      <c r="L42">
        <v>5.2759999999999998</v>
      </c>
      <c r="M42">
        <v>41</v>
      </c>
      <c r="N42">
        <v>1</v>
      </c>
    </row>
    <row r="43" spans="1:14" x14ac:dyDescent="0.25">
      <c r="A43">
        <v>3</v>
      </c>
      <c r="B43">
        <v>3</v>
      </c>
      <c r="C43">
        <v>630</v>
      </c>
      <c r="D43">
        <v>0.13</v>
      </c>
      <c r="E43">
        <v>17.93</v>
      </c>
      <c r="F43">
        <v>131.11437000000001</v>
      </c>
      <c r="G43">
        <v>303.54512</v>
      </c>
      <c r="H43">
        <v>89.120679999999993</v>
      </c>
      <c r="I43">
        <v>20.399999999999999</v>
      </c>
      <c r="J43">
        <v>0.67</v>
      </c>
      <c r="K43">
        <v>3.4060000000000001</v>
      </c>
      <c r="L43">
        <v>5.0839999999999996</v>
      </c>
      <c r="M43">
        <v>42</v>
      </c>
      <c r="N43">
        <v>1</v>
      </c>
    </row>
    <row r="44" spans="1:14" x14ac:dyDescent="0.25">
      <c r="A44">
        <v>3</v>
      </c>
      <c r="B44">
        <v>3</v>
      </c>
      <c r="C44">
        <v>645</v>
      </c>
      <c r="D44">
        <v>0.16</v>
      </c>
      <c r="E44">
        <v>22.6</v>
      </c>
      <c r="F44">
        <v>131.3657</v>
      </c>
      <c r="G44">
        <v>315.88592</v>
      </c>
      <c r="H44">
        <v>73.547340000000005</v>
      </c>
      <c r="I44">
        <v>20.399999999999999</v>
      </c>
      <c r="J44">
        <v>0.82</v>
      </c>
      <c r="K44">
        <v>4.2949999999999999</v>
      </c>
      <c r="L44">
        <v>5.2380000000000004</v>
      </c>
      <c r="M44">
        <v>43</v>
      </c>
      <c r="N44">
        <v>1</v>
      </c>
    </row>
    <row r="45" spans="1:14" x14ac:dyDescent="0.25">
      <c r="A45">
        <v>3</v>
      </c>
      <c r="B45">
        <v>3</v>
      </c>
      <c r="C45">
        <v>660</v>
      </c>
      <c r="D45">
        <v>0.21</v>
      </c>
      <c r="E45">
        <v>27.85</v>
      </c>
      <c r="F45">
        <v>131.68457000000001</v>
      </c>
      <c r="G45">
        <v>331.54331000000002</v>
      </c>
      <c r="H45">
        <v>62.661740000000002</v>
      </c>
      <c r="I45">
        <v>20.399999999999999</v>
      </c>
      <c r="J45">
        <v>1.08</v>
      </c>
      <c r="K45">
        <v>5.2910000000000004</v>
      </c>
      <c r="L45">
        <v>4.899</v>
      </c>
      <c r="M45">
        <v>44</v>
      </c>
      <c r="N45">
        <v>1</v>
      </c>
    </row>
    <row r="46" spans="1:14" x14ac:dyDescent="0.25">
      <c r="A46">
        <v>3</v>
      </c>
      <c r="B46">
        <v>3</v>
      </c>
      <c r="C46">
        <v>675</v>
      </c>
      <c r="D46">
        <v>0.26</v>
      </c>
      <c r="E46">
        <v>34.31</v>
      </c>
      <c r="F46">
        <v>132.09062</v>
      </c>
      <c r="G46">
        <v>351.48140999999998</v>
      </c>
      <c r="H46">
        <v>53.908180000000002</v>
      </c>
      <c r="I46">
        <v>20.399999999999999</v>
      </c>
      <c r="J46">
        <v>1.34</v>
      </c>
      <c r="K46">
        <v>6.52</v>
      </c>
      <c r="L46">
        <v>4.8659999999999997</v>
      </c>
      <c r="M46">
        <v>45</v>
      </c>
      <c r="N46">
        <v>1</v>
      </c>
    </row>
    <row r="47" spans="1:14" x14ac:dyDescent="0.25">
      <c r="A47">
        <v>3</v>
      </c>
      <c r="B47">
        <v>3</v>
      </c>
      <c r="C47">
        <v>690</v>
      </c>
      <c r="D47">
        <v>0.33</v>
      </c>
      <c r="E47">
        <v>42.05</v>
      </c>
      <c r="F47">
        <v>132.60740999999999</v>
      </c>
      <c r="G47">
        <v>376.85718000000003</v>
      </c>
      <c r="H47">
        <v>47.171999999999997</v>
      </c>
      <c r="I47">
        <v>20.399999999999999</v>
      </c>
      <c r="J47">
        <v>1.7</v>
      </c>
      <c r="K47">
        <v>7.9889999999999999</v>
      </c>
      <c r="L47">
        <v>4.6989999999999998</v>
      </c>
      <c r="M47">
        <v>46</v>
      </c>
      <c r="N47">
        <v>1</v>
      </c>
    </row>
    <row r="48" spans="1:14" x14ac:dyDescent="0.25">
      <c r="A48">
        <v>3</v>
      </c>
      <c r="B48">
        <v>3</v>
      </c>
      <c r="C48">
        <v>705</v>
      </c>
      <c r="D48">
        <v>0.42</v>
      </c>
      <c r="E48">
        <v>51.98</v>
      </c>
      <c r="F48">
        <v>133.26557</v>
      </c>
      <c r="G48">
        <v>409.17464999999999</v>
      </c>
      <c r="H48">
        <v>41.435400000000001</v>
      </c>
      <c r="I48">
        <v>20.399999999999999</v>
      </c>
      <c r="J48">
        <v>2.16</v>
      </c>
      <c r="K48">
        <v>9.875</v>
      </c>
      <c r="L48">
        <v>4.5720000000000001</v>
      </c>
      <c r="M48">
        <v>47</v>
      </c>
      <c r="N48">
        <v>1</v>
      </c>
    </row>
    <row r="49" spans="1:14" x14ac:dyDescent="0.25">
      <c r="A49">
        <v>3</v>
      </c>
      <c r="B49">
        <v>3</v>
      </c>
      <c r="C49">
        <v>720</v>
      </c>
      <c r="D49">
        <v>0.54</v>
      </c>
      <c r="E49">
        <v>63.25</v>
      </c>
      <c r="F49">
        <v>134.10202000000001</v>
      </c>
      <c r="G49">
        <v>450.24637999999999</v>
      </c>
      <c r="H49">
        <v>37.467449999999999</v>
      </c>
      <c r="I49">
        <v>20.399999999999999</v>
      </c>
      <c r="J49">
        <v>2.78</v>
      </c>
      <c r="K49">
        <v>12.016999999999999</v>
      </c>
      <c r="L49">
        <v>4.3230000000000004</v>
      </c>
      <c r="M49">
        <v>48</v>
      </c>
      <c r="N49">
        <v>1</v>
      </c>
    </row>
    <row r="50" spans="1:14" x14ac:dyDescent="0.25">
      <c r="A50">
        <v>3</v>
      </c>
      <c r="B50">
        <v>3</v>
      </c>
      <c r="C50">
        <v>735</v>
      </c>
      <c r="D50">
        <v>0.69</v>
      </c>
      <c r="E50">
        <v>77.41</v>
      </c>
      <c r="F50">
        <v>135.16702000000001</v>
      </c>
      <c r="G50">
        <v>502.54052000000001</v>
      </c>
      <c r="H50">
        <v>34.167830000000002</v>
      </c>
      <c r="I50">
        <v>20.399999999999999</v>
      </c>
      <c r="J50">
        <v>3.55</v>
      </c>
      <c r="K50">
        <v>14.708</v>
      </c>
      <c r="L50">
        <v>4.1429999999999998</v>
      </c>
      <c r="M50">
        <v>49</v>
      </c>
      <c r="N50">
        <v>1</v>
      </c>
    </row>
    <row r="51" spans="1:14" x14ac:dyDescent="0.25">
      <c r="A51">
        <v>3</v>
      </c>
      <c r="B51">
        <v>3</v>
      </c>
      <c r="C51">
        <v>750</v>
      </c>
      <c r="D51">
        <v>0.87</v>
      </c>
      <c r="E51">
        <v>94.76</v>
      </c>
      <c r="F51">
        <v>136.52261999999999</v>
      </c>
      <c r="G51">
        <v>569.10370999999998</v>
      </c>
      <c r="H51">
        <v>31.609850000000002</v>
      </c>
      <c r="I51">
        <v>20.399999999999999</v>
      </c>
      <c r="J51">
        <v>4.47</v>
      </c>
      <c r="K51">
        <v>18.004000000000001</v>
      </c>
      <c r="L51">
        <v>4.0279999999999996</v>
      </c>
      <c r="M51">
        <v>50</v>
      </c>
      <c r="N51">
        <v>1</v>
      </c>
    </row>
    <row r="52" spans="1:14" x14ac:dyDescent="0.25">
      <c r="A52">
        <v>3</v>
      </c>
      <c r="B52">
        <v>3</v>
      </c>
      <c r="C52">
        <v>765</v>
      </c>
      <c r="D52">
        <v>1.1100000000000001</v>
      </c>
      <c r="E52">
        <v>116.87</v>
      </c>
      <c r="F52">
        <v>138.24656999999999</v>
      </c>
      <c r="G52">
        <v>0</v>
      </c>
      <c r="H52">
        <v>0</v>
      </c>
      <c r="I52">
        <v>20.399999999999999</v>
      </c>
      <c r="J52">
        <v>5.71</v>
      </c>
      <c r="K52">
        <v>22.204999999999998</v>
      </c>
      <c r="L52">
        <v>3.8889999999999998</v>
      </c>
      <c r="M52">
        <v>51</v>
      </c>
      <c r="N52">
        <v>1</v>
      </c>
    </row>
    <row r="53" spans="1:14" x14ac:dyDescent="0.25">
      <c r="A53">
        <v>3</v>
      </c>
      <c r="B53">
        <v>3</v>
      </c>
      <c r="C53">
        <v>780</v>
      </c>
      <c r="D53">
        <v>1.41</v>
      </c>
      <c r="E53">
        <v>143.72</v>
      </c>
      <c r="F53">
        <v>140.44175999999999</v>
      </c>
      <c r="G53">
        <v>0</v>
      </c>
      <c r="H53">
        <v>0</v>
      </c>
      <c r="I53">
        <v>20.399999999999999</v>
      </c>
      <c r="J53">
        <v>7.25</v>
      </c>
      <c r="K53">
        <v>27.306000000000001</v>
      </c>
      <c r="L53">
        <v>3.766</v>
      </c>
      <c r="M53">
        <v>52</v>
      </c>
      <c r="N53">
        <v>1</v>
      </c>
    </row>
    <row r="54" spans="1:14" x14ac:dyDescent="0.25">
      <c r="A54">
        <v>3</v>
      </c>
      <c r="B54">
        <v>3</v>
      </c>
      <c r="C54">
        <v>795</v>
      </c>
      <c r="D54">
        <v>1.8</v>
      </c>
      <c r="E54">
        <v>176.29</v>
      </c>
      <c r="F54">
        <v>143.23463000000001</v>
      </c>
      <c r="G54">
        <v>0</v>
      </c>
      <c r="H54">
        <v>0</v>
      </c>
      <c r="I54">
        <v>20.399999999999999</v>
      </c>
      <c r="J54">
        <v>9.26</v>
      </c>
      <c r="K54">
        <v>33.496000000000002</v>
      </c>
      <c r="L54">
        <v>3.617</v>
      </c>
      <c r="M54">
        <v>53</v>
      </c>
      <c r="N54">
        <v>1</v>
      </c>
    </row>
    <row r="55" spans="1:14" x14ac:dyDescent="0.25">
      <c r="A55">
        <v>3</v>
      </c>
      <c r="B55">
        <v>3</v>
      </c>
      <c r="C55">
        <v>810</v>
      </c>
      <c r="D55">
        <v>2.29</v>
      </c>
      <c r="E55">
        <v>218.32</v>
      </c>
      <c r="F55">
        <v>146.78620000000001</v>
      </c>
      <c r="G55">
        <v>0</v>
      </c>
      <c r="H55">
        <v>0</v>
      </c>
      <c r="I55">
        <v>20.399999999999999</v>
      </c>
      <c r="J55">
        <v>11.78</v>
      </c>
      <c r="K55">
        <v>41.481000000000002</v>
      </c>
      <c r="L55">
        <v>3.5209999999999999</v>
      </c>
      <c r="M55">
        <v>54</v>
      </c>
      <c r="N55">
        <v>1</v>
      </c>
    </row>
    <row r="56" spans="1:14" x14ac:dyDescent="0.25">
      <c r="A56">
        <v>3</v>
      </c>
      <c r="B56">
        <v>3</v>
      </c>
      <c r="C56">
        <v>825</v>
      </c>
      <c r="D56">
        <v>2.91</v>
      </c>
      <c r="E56">
        <v>269.62</v>
      </c>
      <c r="F56">
        <v>151.30145999999999</v>
      </c>
      <c r="G56">
        <v>0</v>
      </c>
      <c r="H56">
        <v>0</v>
      </c>
      <c r="I56">
        <v>20.399999999999999</v>
      </c>
      <c r="J56">
        <v>14.96</v>
      </c>
      <c r="K56">
        <v>51.228000000000002</v>
      </c>
      <c r="L56">
        <v>3.4239999999999999</v>
      </c>
      <c r="M56">
        <v>55</v>
      </c>
      <c r="N56">
        <v>1</v>
      </c>
    </row>
    <row r="57" spans="1:14" x14ac:dyDescent="0.25">
      <c r="A57">
        <v>3</v>
      </c>
      <c r="B57">
        <v>3</v>
      </c>
      <c r="C57">
        <v>840</v>
      </c>
      <c r="D57">
        <v>3.71</v>
      </c>
      <c r="E57">
        <v>334.76</v>
      </c>
      <c r="F57">
        <v>157.05607000000001</v>
      </c>
      <c r="G57">
        <v>0</v>
      </c>
      <c r="H57">
        <v>0</v>
      </c>
      <c r="I57">
        <v>20.399999999999999</v>
      </c>
      <c r="J57">
        <v>19.079999999999998</v>
      </c>
      <c r="K57">
        <v>63.603999999999999</v>
      </c>
      <c r="L57">
        <v>3.3340000000000001</v>
      </c>
      <c r="M57">
        <v>56</v>
      </c>
      <c r="N57">
        <v>1</v>
      </c>
    </row>
    <row r="58" spans="1:14" x14ac:dyDescent="0.25">
      <c r="A58">
        <v>3</v>
      </c>
      <c r="B58">
        <v>3</v>
      </c>
      <c r="C58">
        <v>855</v>
      </c>
      <c r="D58">
        <v>4.72</v>
      </c>
      <c r="E58">
        <v>415.57</v>
      </c>
      <c r="F58">
        <v>164.37912</v>
      </c>
      <c r="G58">
        <v>0</v>
      </c>
      <c r="H58">
        <v>0</v>
      </c>
      <c r="I58">
        <v>20.399999999999999</v>
      </c>
      <c r="J58">
        <v>24.27</v>
      </c>
      <c r="K58">
        <v>78.957999999999998</v>
      </c>
      <c r="L58">
        <v>3.2530000000000001</v>
      </c>
      <c r="M58">
        <v>57</v>
      </c>
      <c r="N58">
        <v>1</v>
      </c>
    </row>
    <row r="59" spans="1:14" x14ac:dyDescent="0.25">
      <c r="A59">
        <v>3</v>
      </c>
      <c r="B59">
        <v>3</v>
      </c>
      <c r="C59">
        <v>870</v>
      </c>
      <c r="D59">
        <v>5.99</v>
      </c>
      <c r="E59">
        <v>515.49</v>
      </c>
      <c r="F59">
        <v>172.28336999999999</v>
      </c>
      <c r="G59">
        <v>0</v>
      </c>
      <c r="H59">
        <v>0</v>
      </c>
      <c r="I59">
        <v>20.399999999999999</v>
      </c>
      <c r="J59">
        <v>30.8</v>
      </c>
      <c r="K59">
        <v>97.942999999999998</v>
      </c>
      <c r="L59">
        <v>3.18</v>
      </c>
      <c r="M59">
        <v>58</v>
      </c>
      <c r="N59">
        <v>1</v>
      </c>
    </row>
    <row r="60" spans="1:14" x14ac:dyDescent="0.25">
      <c r="A60">
        <v>3</v>
      </c>
      <c r="B60">
        <v>3</v>
      </c>
      <c r="C60">
        <v>885</v>
      </c>
      <c r="D60">
        <v>7.64</v>
      </c>
      <c r="E60">
        <v>641.91999999999996</v>
      </c>
      <c r="F60">
        <v>182.67812000000001</v>
      </c>
      <c r="G60">
        <v>0</v>
      </c>
      <c r="H60">
        <v>0</v>
      </c>
      <c r="I60">
        <v>20.399999999999999</v>
      </c>
      <c r="J60">
        <v>39.28</v>
      </c>
      <c r="K60">
        <v>121.965</v>
      </c>
      <c r="L60">
        <v>3.105</v>
      </c>
      <c r="M60">
        <v>59</v>
      </c>
      <c r="N60">
        <v>1</v>
      </c>
    </row>
    <row r="61" spans="1:14" x14ac:dyDescent="0.25">
      <c r="A61">
        <v>3</v>
      </c>
      <c r="B61">
        <v>3</v>
      </c>
      <c r="C61">
        <v>900</v>
      </c>
      <c r="D61">
        <v>9.7200000000000006</v>
      </c>
      <c r="E61">
        <v>801.57</v>
      </c>
      <c r="F61">
        <v>195.90579</v>
      </c>
      <c r="G61">
        <v>0</v>
      </c>
      <c r="H61">
        <v>0</v>
      </c>
      <c r="I61">
        <v>20.399999999999999</v>
      </c>
      <c r="J61">
        <v>49.98</v>
      </c>
      <c r="K61">
        <v>152.297</v>
      </c>
      <c r="L61">
        <v>3.0470000000000002</v>
      </c>
      <c r="M61">
        <v>60</v>
      </c>
      <c r="N61">
        <v>1</v>
      </c>
    </row>
    <row r="62" spans="1:14" x14ac:dyDescent="0.25">
      <c r="A62">
        <v>3</v>
      </c>
      <c r="B62">
        <v>4</v>
      </c>
      <c r="C62">
        <v>915</v>
      </c>
      <c r="D62">
        <v>9.7200000000000006</v>
      </c>
      <c r="E62">
        <v>797.37</v>
      </c>
      <c r="F62">
        <v>209.17823000000001</v>
      </c>
      <c r="G62">
        <v>0</v>
      </c>
      <c r="H62">
        <v>0</v>
      </c>
      <c r="I62">
        <v>20.399999999999999</v>
      </c>
      <c r="J62">
        <v>49.98</v>
      </c>
      <c r="K62">
        <v>151.501</v>
      </c>
      <c r="L62">
        <v>3.0310000000000001</v>
      </c>
      <c r="M62">
        <v>61</v>
      </c>
      <c r="N62">
        <v>1</v>
      </c>
    </row>
    <row r="63" spans="1:14" x14ac:dyDescent="0.25">
      <c r="A63">
        <v>3</v>
      </c>
      <c r="B63">
        <v>4</v>
      </c>
      <c r="C63">
        <v>930</v>
      </c>
      <c r="D63">
        <v>7.64</v>
      </c>
      <c r="E63">
        <v>636.01</v>
      </c>
      <c r="F63">
        <v>219.63817</v>
      </c>
      <c r="G63">
        <v>0</v>
      </c>
      <c r="H63">
        <v>0</v>
      </c>
      <c r="I63">
        <v>20.399999999999999</v>
      </c>
      <c r="J63">
        <v>39.28</v>
      </c>
      <c r="K63">
        <v>120.842</v>
      </c>
      <c r="L63">
        <v>3.0760000000000001</v>
      </c>
      <c r="M63">
        <v>62</v>
      </c>
      <c r="N63">
        <v>1</v>
      </c>
    </row>
    <row r="64" spans="1:14" x14ac:dyDescent="0.25">
      <c r="A64">
        <v>3</v>
      </c>
      <c r="B64">
        <v>4</v>
      </c>
      <c r="C64">
        <v>945</v>
      </c>
      <c r="D64">
        <v>6.02</v>
      </c>
      <c r="E64">
        <v>507.99</v>
      </c>
      <c r="F64">
        <v>227.58326</v>
      </c>
      <c r="G64">
        <v>0</v>
      </c>
      <c r="H64">
        <v>0</v>
      </c>
      <c r="I64">
        <v>20.399999999999999</v>
      </c>
      <c r="J64">
        <v>30.95</v>
      </c>
      <c r="K64">
        <v>96.518000000000001</v>
      </c>
      <c r="L64">
        <v>3.1190000000000002</v>
      </c>
      <c r="M64">
        <v>63</v>
      </c>
      <c r="N64">
        <v>1</v>
      </c>
    </row>
    <row r="65" spans="1:14" x14ac:dyDescent="0.25">
      <c r="A65">
        <v>3</v>
      </c>
      <c r="B65">
        <v>4</v>
      </c>
      <c r="C65">
        <v>960</v>
      </c>
      <c r="D65">
        <v>4.72</v>
      </c>
      <c r="E65">
        <v>404.37</v>
      </c>
      <c r="F65">
        <v>234.95813999999999</v>
      </c>
      <c r="G65">
        <v>0</v>
      </c>
      <c r="H65">
        <v>0</v>
      </c>
      <c r="I65">
        <v>20.399999999999999</v>
      </c>
      <c r="J65">
        <v>24.27</v>
      </c>
      <c r="K65">
        <v>76.831000000000003</v>
      </c>
      <c r="L65">
        <v>3.1659999999999999</v>
      </c>
      <c r="M65">
        <v>64</v>
      </c>
      <c r="N65">
        <v>1</v>
      </c>
    </row>
    <row r="66" spans="1:14" x14ac:dyDescent="0.25">
      <c r="A66">
        <v>3</v>
      </c>
      <c r="B66">
        <v>4</v>
      </c>
      <c r="C66">
        <v>975</v>
      </c>
      <c r="D66">
        <v>3.71</v>
      </c>
      <c r="E66">
        <v>322.14999999999998</v>
      </c>
      <c r="F66">
        <v>240.76459</v>
      </c>
      <c r="G66">
        <v>0</v>
      </c>
      <c r="H66">
        <v>0</v>
      </c>
      <c r="I66">
        <v>20.399999999999999</v>
      </c>
      <c r="J66">
        <v>19.079999999999998</v>
      </c>
      <c r="K66">
        <v>61.209000000000003</v>
      </c>
      <c r="L66">
        <v>3.2080000000000002</v>
      </c>
      <c r="M66">
        <v>65</v>
      </c>
      <c r="N66">
        <v>1</v>
      </c>
    </row>
    <row r="67" spans="1:14" x14ac:dyDescent="0.25">
      <c r="A67">
        <v>3</v>
      </c>
      <c r="B67">
        <v>4</v>
      </c>
      <c r="C67">
        <v>990</v>
      </c>
      <c r="D67">
        <v>2.91</v>
      </c>
      <c r="E67">
        <v>257.56</v>
      </c>
      <c r="F67">
        <v>245.33090000000001</v>
      </c>
      <c r="G67">
        <v>0</v>
      </c>
      <c r="H67">
        <v>0</v>
      </c>
      <c r="I67">
        <v>20.399999999999999</v>
      </c>
      <c r="J67">
        <v>14.96</v>
      </c>
      <c r="K67">
        <v>48.936</v>
      </c>
      <c r="L67">
        <v>3.2709999999999999</v>
      </c>
      <c r="M67">
        <v>66</v>
      </c>
      <c r="N67">
        <v>1</v>
      </c>
    </row>
    <row r="68" spans="1:14" x14ac:dyDescent="0.25">
      <c r="A68">
        <v>3</v>
      </c>
      <c r="B68">
        <v>4</v>
      </c>
      <c r="C68">
        <v>1005</v>
      </c>
      <c r="D68">
        <v>2.29</v>
      </c>
      <c r="E68">
        <v>205.49</v>
      </c>
      <c r="F68">
        <v>248.91703000000001</v>
      </c>
      <c r="G68">
        <v>0</v>
      </c>
      <c r="H68">
        <v>0</v>
      </c>
      <c r="I68">
        <v>20.399999999999999</v>
      </c>
      <c r="J68">
        <v>11.78</v>
      </c>
      <c r="K68">
        <v>39.042999999999999</v>
      </c>
      <c r="L68">
        <v>3.3140000000000001</v>
      </c>
      <c r="M68">
        <v>67</v>
      </c>
      <c r="N68">
        <v>1</v>
      </c>
    </row>
    <row r="69" spans="1:14" x14ac:dyDescent="0.25">
      <c r="A69">
        <v>3</v>
      </c>
      <c r="B69">
        <v>4</v>
      </c>
      <c r="C69">
        <v>1020</v>
      </c>
      <c r="D69">
        <v>1.8</v>
      </c>
      <c r="E69">
        <v>164.23</v>
      </c>
      <c r="F69">
        <v>251.73818</v>
      </c>
      <c r="G69">
        <v>0</v>
      </c>
      <c r="H69">
        <v>0</v>
      </c>
      <c r="I69">
        <v>20.399999999999999</v>
      </c>
      <c r="J69">
        <v>9.26</v>
      </c>
      <c r="K69">
        <v>31.202999999999999</v>
      </c>
      <c r="L69">
        <v>3.37</v>
      </c>
      <c r="M69">
        <v>68</v>
      </c>
      <c r="N69">
        <v>1</v>
      </c>
    </row>
    <row r="70" spans="1:14" x14ac:dyDescent="0.25">
      <c r="A70">
        <v>3</v>
      </c>
      <c r="B70">
        <v>4</v>
      </c>
      <c r="C70">
        <v>1035</v>
      </c>
      <c r="D70">
        <v>1.41</v>
      </c>
      <c r="E70">
        <v>131.66999999999999</v>
      </c>
      <c r="F70">
        <v>253.95377999999999</v>
      </c>
      <c r="G70">
        <v>0</v>
      </c>
      <c r="H70">
        <v>0</v>
      </c>
      <c r="I70">
        <v>20.399999999999999</v>
      </c>
      <c r="J70">
        <v>7.25</v>
      </c>
      <c r="K70">
        <v>25.016999999999999</v>
      </c>
      <c r="L70">
        <v>3.4510000000000001</v>
      </c>
      <c r="M70">
        <v>69</v>
      </c>
      <c r="N70">
        <v>1</v>
      </c>
    </row>
    <row r="71" spans="1:14" x14ac:dyDescent="0.25">
      <c r="A71">
        <v>3</v>
      </c>
      <c r="B71">
        <v>4</v>
      </c>
      <c r="C71">
        <v>1050</v>
      </c>
      <c r="D71">
        <v>1.1100000000000001</v>
      </c>
      <c r="E71">
        <v>106.34</v>
      </c>
      <c r="F71">
        <v>255.69658000000001</v>
      </c>
      <c r="G71">
        <v>0</v>
      </c>
      <c r="H71">
        <v>0</v>
      </c>
      <c r="I71">
        <v>20.399999999999999</v>
      </c>
      <c r="J71">
        <v>5.71</v>
      </c>
      <c r="K71">
        <v>20.204000000000001</v>
      </c>
      <c r="L71">
        <v>3.5379999999999998</v>
      </c>
      <c r="M71">
        <v>70</v>
      </c>
      <c r="N71">
        <v>1</v>
      </c>
    </row>
    <row r="72" spans="1:14" x14ac:dyDescent="0.25">
      <c r="A72">
        <v>3</v>
      </c>
      <c r="B72">
        <v>4</v>
      </c>
      <c r="C72">
        <v>1065</v>
      </c>
      <c r="D72">
        <v>0.87</v>
      </c>
      <c r="E72">
        <v>85.27</v>
      </c>
      <c r="F72">
        <v>257.06632000000002</v>
      </c>
      <c r="G72">
        <v>67.257360000000006</v>
      </c>
      <c r="H72">
        <v>4.1511800000000001</v>
      </c>
      <c r="I72">
        <v>20.399999999999999</v>
      </c>
      <c r="J72">
        <v>4.47</v>
      </c>
      <c r="K72">
        <v>16.202000000000002</v>
      </c>
      <c r="L72">
        <v>3.625</v>
      </c>
      <c r="M72">
        <v>71</v>
      </c>
      <c r="N72">
        <v>1</v>
      </c>
    </row>
    <row r="73" spans="1:14" x14ac:dyDescent="0.25">
      <c r="A73">
        <v>3</v>
      </c>
      <c r="B73">
        <v>4</v>
      </c>
      <c r="C73">
        <v>1080</v>
      </c>
      <c r="D73">
        <v>0.69</v>
      </c>
      <c r="E73">
        <v>68.83</v>
      </c>
      <c r="F73">
        <v>258.14152999999999</v>
      </c>
      <c r="G73">
        <v>120.05285000000001</v>
      </c>
      <c r="H73">
        <v>9.1797599999999999</v>
      </c>
      <c r="I73">
        <v>20.399999999999999</v>
      </c>
      <c r="J73">
        <v>3.55</v>
      </c>
      <c r="K73">
        <v>13.077999999999999</v>
      </c>
      <c r="L73">
        <v>3.6840000000000002</v>
      </c>
      <c r="M73">
        <v>72</v>
      </c>
      <c r="N73">
        <v>1</v>
      </c>
    </row>
    <row r="74" spans="1:14" x14ac:dyDescent="0.25">
      <c r="A74">
        <v>3</v>
      </c>
      <c r="B74">
        <v>4</v>
      </c>
      <c r="C74">
        <v>1095</v>
      </c>
      <c r="D74">
        <v>0.54</v>
      </c>
      <c r="E74">
        <v>55.84</v>
      </c>
      <c r="F74">
        <v>258.98662000000002</v>
      </c>
      <c r="G74">
        <v>161.54879</v>
      </c>
      <c r="H74">
        <v>15.226089999999999</v>
      </c>
      <c r="I74">
        <v>20.399999999999999</v>
      </c>
      <c r="J74">
        <v>2.78</v>
      </c>
      <c r="K74">
        <v>10.61</v>
      </c>
      <c r="L74">
        <v>3.8170000000000002</v>
      </c>
      <c r="M74">
        <v>73</v>
      </c>
      <c r="N74">
        <v>1</v>
      </c>
    </row>
    <row r="75" spans="1:14" x14ac:dyDescent="0.25">
      <c r="A75">
        <v>3</v>
      </c>
      <c r="B75">
        <v>4</v>
      </c>
      <c r="C75">
        <v>1110</v>
      </c>
      <c r="D75">
        <v>0.42</v>
      </c>
      <c r="E75">
        <v>45.43</v>
      </c>
      <c r="F75">
        <v>259.65105999999997</v>
      </c>
      <c r="G75">
        <v>194.17478</v>
      </c>
      <c r="H75">
        <v>22.49737</v>
      </c>
      <c r="I75">
        <v>20.399999999999999</v>
      </c>
      <c r="J75">
        <v>2.16</v>
      </c>
      <c r="K75">
        <v>8.6310000000000002</v>
      </c>
      <c r="L75">
        <v>3.996</v>
      </c>
      <c r="M75">
        <v>74</v>
      </c>
      <c r="N75">
        <v>1</v>
      </c>
    </row>
    <row r="76" spans="1:14" x14ac:dyDescent="0.25">
      <c r="A76">
        <v>3</v>
      </c>
      <c r="B76">
        <v>4</v>
      </c>
      <c r="C76">
        <v>1125</v>
      </c>
      <c r="D76">
        <v>0.33</v>
      </c>
      <c r="E76">
        <v>36.979999999999997</v>
      </c>
      <c r="F76">
        <v>260.17414000000002</v>
      </c>
      <c r="G76">
        <v>219.85907</v>
      </c>
      <c r="H76">
        <v>31.292210000000001</v>
      </c>
      <c r="I76">
        <v>20.399999999999999</v>
      </c>
      <c r="J76">
        <v>1.7</v>
      </c>
      <c r="K76">
        <v>7.0259999999999998</v>
      </c>
      <c r="L76">
        <v>4.133</v>
      </c>
      <c r="M76">
        <v>75</v>
      </c>
      <c r="N76">
        <v>1</v>
      </c>
    </row>
    <row r="77" spans="1:14" x14ac:dyDescent="0.25">
      <c r="A77">
        <v>3</v>
      </c>
      <c r="B77">
        <v>4</v>
      </c>
      <c r="C77">
        <v>1140</v>
      </c>
      <c r="D77">
        <v>0.26</v>
      </c>
      <c r="E77">
        <v>30.05</v>
      </c>
      <c r="F77">
        <v>260.58647000000002</v>
      </c>
      <c r="G77">
        <v>240.10569000000001</v>
      </c>
      <c r="H77">
        <v>42.05003</v>
      </c>
      <c r="I77">
        <v>20.399999999999999</v>
      </c>
      <c r="J77">
        <v>1.34</v>
      </c>
      <c r="K77">
        <v>5.71</v>
      </c>
      <c r="L77">
        <v>4.2610000000000001</v>
      </c>
      <c r="M77">
        <v>76</v>
      </c>
      <c r="N77">
        <v>1</v>
      </c>
    </row>
    <row r="78" spans="1:14" x14ac:dyDescent="0.25">
      <c r="A78">
        <v>3</v>
      </c>
      <c r="B78">
        <v>4</v>
      </c>
      <c r="C78">
        <v>1155</v>
      </c>
      <c r="D78">
        <v>0.21</v>
      </c>
      <c r="E78">
        <v>24.54</v>
      </c>
      <c r="F78">
        <v>260.90926999999999</v>
      </c>
      <c r="G78">
        <v>255.95590999999999</v>
      </c>
      <c r="H78">
        <v>54.902589999999996</v>
      </c>
      <c r="I78">
        <v>20.399999999999999</v>
      </c>
      <c r="J78">
        <v>1.08</v>
      </c>
      <c r="K78">
        <v>4.6619999999999999</v>
      </c>
      <c r="L78">
        <v>4.3170000000000002</v>
      </c>
      <c r="M78">
        <v>77</v>
      </c>
      <c r="N78">
        <v>1</v>
      </c>
    </row>
    <row r="79" spans="1:14" x14ac:dyDescent="0.25">
      <c r="A79">
        <v>3</v>
      </c>
      <c r="B79">
        <v>4</v>
      </c>
      <c r="C79">
        <v>1170</v>
      </c>
      <c r="D79">
        <v>0.16</v>
      </c>
      <c r="E79">
        <v>20.02</v>
      </c>
      <c r="F79">
        <v>261.16374000000002</v>
      </c>
      <c r="G79">
        <v>268.45096999999998</v>
      </c>
      <c r="H79">
        <v>70.570689999999999</v>
      </c>
      <c r="I79">
        <v>20.399999999999999</v>
      </c>
      <c r="J79">
        <v>0.82</v>
      </c>
      <c r="K79">
        <v>3.8039999999999998</v>
      </c>
      <c r="L79">
        <v>4.6390000000000002</v>
      </c>
      <c r="M79">
        <v>78</v>
      </c>
      <c r="N79">
        <v>1</v>
      </c>
    </row>
    <row r="80" spans="1:14" x14ac:dyDescent="0.25">
      <c r="A80">
        <v>3</v>
      </c>
      <c r="B80">
        <v>4</v>
      </c>
      <c r="C80">
        <v>1185</v>
      </c>
      <c r="D80">
        <v>0.13</v>
      </c>
      <c r="E80">
        <v>16.170000000000002</v>
      </c>
      <c r="F80">
        <v>261.36322999999999</v>
      </c>
      <c r="G80">
        <v>278.24646999999999</v>
      </c>
      <c r="H80">
        <v>90.57499</v>
      </c>
      <c r="I80">
        <v>20.399999999999999</v>
      </c>
      <c r="J80">
        <v>0.67</v>
      </c>
      <c r="K80">
        <v>3.0720000000000001</v>
      </c>
      <c r="L80">
        <v>4.585</v>
      </c>
      <c r="M80">
        <v>79</v>
      </c>
      <c r="N80">
        <v>1</v>
      </c>
    </row>
    <row r="81" spans="1:14" x14ac:dyDescent="0.25">
      <c r="A81">
        <v>3</v>
      </c>
      <c r="B81">
        <v>4</v>
      </c>
      <c r="C81">
        <v>1200</v>
      </c>
      <c r="D81">
        <v>0.1</v>
      </c>
      <c r="E81">
        <v>13.19</v>
      </c>
      <c r="F81">
        <v>261.52030999999999</v>
      </c>
      <c r="G81">
        <v>285.95947999999999</v>
      </c>
      <c r="H81">
        <v>114.15544</v>
      </c>
      <c r="I81">
        <v>20.399999999999999</v>
      </c>
      <c r="J81">
        <v>0.51</v>
      </c>
      <c r="K81">
        <v>2.5049999999999999</v>
      </c>
      <c r="L81">
        <v>4.9119999999999999</v>
      </c>
      <c r="M81">
        <v>80</v>
      </c>
      <c r="N81">
        <v>1</v>
      </c>
    </row>
    <row r="82" spans="1:14" x14ac:dyDescent="0.25">
      <c r="A82">
        <v>3</v>
      </c>
      <c r="B82">
        <v>5</v>
      </c>
      <c r="C82">
        <v>1215</v>
      </c>
      <c r="D82">
        <v>0.1</v>
      </c>
      <c r="E82">
        <v>13.36</v>
      </c>
      <c r="F82">
        <v>261.67660000000001</v>
      </c>
      <c r="G82">
        <v>293.63391000000001</v>
      </c>
      <c r="H82">
        <v>115.69495000000001</v>
      </c>
      <c r="I82">
        <v>20.399999999999999</v>
      </c>
      <c r="J82">
        <v>0.51</v>
      </c>
      <c r="K82">
        <v>2.5379999999999998</v>
      </c>
      <c r="L82">
        <v>4.976</v>
      </c>
      <c r="M82">
        <v>81</v>
      </c>
      <c r="N82">
        <v>1</v>
      </c>
    </row>
    <row r="83" spans="1:14" x14ac:dyDescent="0.25">
      <c r="A83">
        <v>3</v>
      </c>
      <c r="B83">
        <v>5</v>
      </c>
      <c r="C83">
        <v>1230</v>
      </c>
      <c r="D83">
        <v>0.13</v>
      </c>
      <c r="E83">
        <v>17</v>
      </c>
      <c r="F83">
        <v>261.87295</v>
      </c>
      <c r="G83">
        <v>303.27516000000003</v>
      </c>
      <c r="H83">
        <v>93.893209999999996</v>
      </c>
      <c r="I83">
        <v>20.5</v>
      </c>
      <c r="J83">
        <v>0.67</v>
      </c>
      <c r="K83">
        <v>3.23</v>
      </c>
      <c r="L83">
        <v>4.8209999999999997</v>
      </c>
      <c r="M83">
        <v>82</v>
      </c>
      <c r="N83">
        <v>1</v>
      </c>
    </row>
    <row r="84" spans="1:14" x14ac:dyDescent="0.25">
      <c r="A84">
        <v>3</v>
      </c>
      <c r="B84">
        <v>5</v>
      </c>
      <c r="C84">
        <v>1245</v>
      </c>
      <c r="D84">
        <v>0.16</v>
      </c>
      <c r="E84">
        <v>21.42</v>
      </c>
      <c r="F84">
        <v>262.12349999999998</v>
      </c>
      <c r="G84">
        <v>315.57740000000001</v>
      </c>
      <c r="H84">
        <v>77.556479999999993</v>
      </c>
      <c r="I84">
        <v>20.5</v>
      </c>
      <c r="J84">
        <v>0.82</v>
      </c>
      <c r="K84">
        <v>4.069</v>
      </c>
      <c r="L84">
        <v>4.9619999999999997</v>
      </c>
      <c r="M84">
        <v>83</v>
      </c>
      <c r="N84">
        <v>1</v>
      </c>
    </row>
    <row r="85" spans="1:14" x14ac:dyDescent="0.25">
      <c r="A85">
        <v>3</v>
      </c>
      <c r="B85">
        <v>5</v>
      </c>
      <c r="C85">
        <v>1260</v>
      </c>
      <c r="D85">
        <v>0.21</v>
      </c>
      <c r="E85">
        <v>26.99</v>
      </c>
      <c r="F85">
        <v>262.44315</v>
      </c>
      <c r="G85">
        <v>331.27334999999999</v>
      </c>
      <c r="H85">
        <v>64.60087</v>
      </c>
      <c r="I85">
        <v>20.5</v>
      </c>
      <c r="J85">
        <v>1.08</v>
      </c>
      <c r="K85">
        <v>5.1280000000000001</v>
      </c>
      <c r="L85">
        <v>4.7480000000000002</v>
      </c>
      <c r="M85">
        <v>84</v>
      </c>
      <c r="N85">
        <v>1</v>
      </c>
    </row>
    <row r="86" spans="1:14" x14ac:dyDescent="0.25">
      <c r="A86">
        <v>3</v>
      </c>
      <c r="B86">
        <v>5</v>
      </c>
      <c r="C86">
        <v>1275</v>
      </c>
      <c r="D86">
        <v>0.26</v>
      </c>
      <c r="E86">
        <v>33.090000000000003</v>
      </c>
      <c r="F86">
        <v>262.8492</v>
      </c>
      <c r="G86">
        <v>351.21145999999999</v>
      </c>
      <c r="H86">
        <v>55.863120000000002</v>
      </c>
      <c r="I86">
        <v>20.5</v>
      </c>
      <c r="J86">
        <v>1.34</v>
      </c>
      <c r="K86">
        <v>6.2869999999999999</v>
      </c>
      <c r="L86">
        <v>4.6920000000000002</v>
      </c>
      <c r="M86">
        <v>85</v>
      </c>
      <c r="N86">
        <v>1</v>
      </c>
    </row>
    <row r="87" spans="1:14" x14ac:dyDescent="0.25">
      <c r="A87">
        <v>3</v>
      </c>
      <c r="B87">
        <v>5</v>
      </c>
      <c r="C87">
        <v>1290</v>
      </c>
      <c r="D87">
        <v>0.33</v>
      </c>
      <c r="E87">
        <v>40.68</v>
      </c>
      <c r="F87">
        <v>263.36678000000001</v>
      </c>
      <c r="G87">
        <v>376.62578999999999</v>
      </c>
      <c r="H87">
        <v>48.728909999999999</v>
      </c>
      <c r="I87">
        <v>20.5</v>
      </c>
      <c r="J87">
        <v>1.7</v>
      </c>
      <c r="K87">
        <v>7.7290000000000001</v>
      </c>
      <c r="L87">
        <v>4.5460000000000003</v>
      </c>
      <c r="M87">
        <v>86</v>
      </c>
      <c r="N87">
        <v>1</v>
      </c>
    </row>
    <row r="88" spans="1:14" x14ac:dyDescent="0.25">
      <c r="A88">
        <v>3</v>
      </c>
      <c r="B88">
        <v>5</v>
      </c>
      <c r="C88">
        <v>1305</v>
      </c>
      <c r="D88">
        <v>0.42</v>
      </c>
      <c r="E88">
        <v>50.25</v>
      </c>
      <c r="F88">
        <v>264.02573000000001</v>
      </c>
      <c r="G88">
        <v>408.98183</v>
      </c>
      <c r="H88">
        <v>42.83878</v>
      </c>
      <c r="I88">
        <v>20.399999999999999</v>
      </c>
      <c r="J88">
        <v>2.16</v>
      </c>
      <c r="K88">
        <v>9.5470000000000006</v>
      </c>
      <c r="L88">
        <v>4.42</v>
      </c>
      <c r="M88">
        <v>87</v>
      </c>
      <c r="N88">
        <v>1</v>
      </c>
    </row>
    <row r="89" spans="1:14" x14ac:dyDescent="0.25">
      <c r="A89">
        <v>3</v>
      </c>
      <c r="B89">
        <v>5</v>
      </c>
      <c r="C89">
        <v>1320</v>
      </c>
      <c r="D89">
        <v>0.54</v>
      </c>
      <c r="E89">
        <v>61.94</v>
      </c>
      <c r="F89">
        <v>264.86218000000002</v>
      </c>
      <c r="G89">
        <v>450.05354999999997</v>
      </c>
      <c r="H89">
        <v>38.240589999999997</v>
      </c>
      <c r="I89">
        <v>20.5</v>
      </c>
      <c r="J89">
        <v>2.78</v>
      </c>
      <c r="K89">
        <v>11.769</v>
      </c>
      <c r="L89">
        <v>4.2329999999999997</v>
      </c>
      <c r="M89">
        <v>88</v>
      </c>
      <c r="N89">
        <v>1</v>
      </c>
    </row>
    <row r="90" spans="1:14" x14ac:dyDescent="0.25">
      <c r="A90">
        <v>3</v>
      </c>
      <c r="B90">
        <v>5</v>
      </c>
      <c r="C90">
        <v>1335</v>
      </c>
      <c r="D90">
        <v>0.69</v>
      </c>
      <c r="E90">
        <v>75.83</v>
      </c>
      <c r="F90">
        <v>265.92874999999998</v>
      </c>
      <c r="G90">
        <v>502.42482000000001</v>
      </c>
      <c r="H90">
        <v>34.87124</v>
      </c>
      <c r="I90">
        <v>20.5</v>
      </c>
      <c r="J90">
        <v>3.55</v>
      </c>
      <c r="K90">
        <v>14.407999999999999</v>
      </c>
      <c r="L90">
        <v>4.0590000000000002</v>
      </c>
      <c r="M90">
        <v>89</v>
      </c>
      <c r="N90">
        <v>1</v>
      </c>
    </row>
    <row r="91" spans="1:14" x14ac:dyDescent="0.25">
      <c r="A91">
        <v>3</v>
      </c>
      <c r="B91">
        <v>5</v>
      </c>
      <c r="C91">
        <v>1350</v>
      </c>
      <c r="D91">
        <v>0.87</v>
      </c>
      <c r="E91">
        <v>93.48</v>
      </c>
      <c r="F91">
        <v>267.28435000000002</v>
      </c>
      <c r="G91">
        <v>568.98801000000003</v>
      </c>
      <c r="H91">
        <v>32.033999999999999</v>
      </c>
      <c r="I91">
        <v>20.5</v>
      </c>
      <c r="J91">
        <v>4.47</v>
      </c>
      <c r="K91">
        <v>17.762</v>
      </c>
      <c r="L91">
        <v>3.9740000000000002</v>
      </c>
      <c r="M91">
        <v>90</v>
      </c>
      <c r="N91">
        <v>1</v>
      </c>
    </row>
    <row r="92" spans="1:14" x14ac:dyDescent="0.25">
      <c r="A92">
        <v>3</v>
      </c>
      <c r="B92">
        <v>5</v>
      </c>
      <c r="C92">
        <v>1365</v>
      </c>
      <c r="D92">
        <v>1.1100000000000001</v>
      </c>
      <c r="E92">
        <v>114.52</v>
      </c>
      <c r="F92">
        <v>269.01065</v>
      </c>
      <c r="G92">
        <v>0</v>
      </c>
      <c r="H92">
        <v>0</v>
      </c>
      <c r="I92">
        <v>20.5</v>
      </c>
      <c r="J92">
        <v>5.71</v>
      </c>
      <c r="K92">
        <v>21.759</v>
      </c>
      <c r="L92">
        <v>3.8109999999999999</v>
      </c>
      <c r="M92">
        <v>91</v>
      </c>
      <c r="N92">
        <v>1</v>
      </c>
    </row>
    <row r="93" spans="1:14" x14ac:dyDescent="0.25">
      <c r="A93">
        <v>3</v>
      </c>
      <c r="B93">
        <v>5</v>
      </c>
      <c r="C93">
        <v>1380</v>
      </c>
      <c r="D93">
        <v>1.41</v>
      </c>
      <c r="E93">
        <v>141.08000000000001</v>
      </c>
      <c r="F93">
        <v>271.20505000000003</v>
      </c>
      <c r="G93">
        <v>0</v>
      </c>
      <c r="H93">
        <v>0</v>
      </c>
      <c r="I93">
        <v>20.5</v>
      </c>
      <c r="J93">
        <v>7.25</v>
      </c>
      <c r="K93">
        <v>26.805</v>
      </c>
      <c r="L93">
        <v>3.6970000000000001</v>
      </c>
      <c r="M93">
        <v>92</v>
      </c>
      <c r="N93">
        <v>1</v>
      </c>
    </row>
    <row r="94" spans="1:14" x14ac:dyDescent="0.25">
      <c r="A94">
        <v>3</v>
      </c>
      <c r="B94">
        <v>5</v>
      </c>
      <c r="C94">
        <v>1395</v>
      </c>
      <c r="D94">
        <v>1.8</v>
      </c>
      <c r="E94">
        <v>174.51</v>
      </c>
      <c r="F94">
        <v>273.99635999999998</v>
      </c>
      <c r="G94">
        <v>0</v>
      </c>
      <c r="H94">
        <v>0</v>
      </c>
      <c r="I94">
        <v>20.5</v>
      </c>
      <c r="J94">
        <v>9.26</v>
      </c>
      <c r="K94">
        <v>33.155999999999999</v>
      </c>
      <c r="L94">
        <v>3.581</v>
      </c>
      <c r="M94">
        <v>93</v>
      </c>
      <c r="N94">
        <v>1</v>
      </c>
    </row>
    <row r="95" spans="1:14" x14ac:dyDescent="0.25">
      <c r="A95">
        <v>3</v>
      </c>
      <c r="B95">
        <v>5</v>
      </c>
      <c r="C95">
        <v>1410</v>
      </c>
      <c r="D95">
        <v>2.29</v>
      </c>
      <c r="E95">
        <v>214.87</v>
      </c>
      <c r="F95">
        <v>277.54793000000001</v>
      </c>
      <c r="G95">
        <v>0</v>
      </c>
      <c r="H95">
        <v>0</v>
      </c>
      <c r="I95">
        <v>20.5</v>
      </c>
      <c r="J95">
        <v>11.78</v>
      </c>
      <c r="K95">
        <v>40.826000000000001</v>
      </c>
      <c r="L95">
        <v>3.4660000000000002</v>
      </c>
      <c r="M95">
        <v>94</v>
      </c>
      <c r="N95">
        <v>1</v>
      </c>
    </row>
    <row r="96" spans="1:14" x14ac:dyDescent="0.25">
      <c r="A96">
        <v>3</v>
      </c>
      <c r="B96">
        <v>5</v>
      </c>
      <c r="C96">
        <v>1425</v>
      </c>
      <c r="D96">
        <v>2.91</v>
      </c>
      <c r="E96">
        <v>267</v>
      </c>
      <c r="F96">
        <v>282.07654000000002</v>
      </c>
      <c r="G96">
        <v>0</v>
      </c>
      <c r="H96">
        <v>0</v>
      </c>
      <c r="I96">
        <v>20.5</v>
      </c>
      <c r="J96">
        <v>14.96</v>
      </c>
      <c r="K96">
        <v>50.731000000000002</v>
      </c>
      <c r="L96">
        <v>3.391</v>
      </c>
      <c r="M96">
        <v>95</v>
      </c>
      <c r="N96">
        <v>1</v>
      </c>
    </row>
    <row r="97" spans="1:14" x14ac:dyDescent="0.25">
      <c r="A97">
        <v>3</v>
      </c>
      <c r="B97">
        <v>5</v>
      </c>
      <c r="C97">
        <v>1440</v>
      </c>
      <c r="D97">
        <v>3.71</v>
      </c>
      <c r="E97">
        <v>330.99</v>
      </c>
      <c r="F97">
        <v>287.82722000000001</v>
      </c>
      <c r="G97">
        <v>0</v>
      </c>
      <c r="H97">
        <v>0</v>
      </c>
      <c r="I97">
        <v>20.5</v>
      </c>
      <c r="J97">
        <v>19.079999999999998</v>
      </c>
      <c r="K97">
        <v>62.887</v>
      </c>
      <c r="L97">
        <v>3.2959999999999998</v>
      </c>
      <c r="M97">
        <v>96</v>
      </c>
      <c r="N97">
        <v>1</v>
      </c>
    </row>
    <row r="98" spans="1:14" x14ac:dyDescent="0.25">
      <c r="A98">
        <v>3</v>
      </c>
      <c r="B98">
        <v>5</v>
      </c>
      <c r="C98">
        <v>1455</v>
      </c>
      <c r="D98">
        <v>4.72</v>
      </c>
      <c r="E98">
        <v>411.36</v>
      </c>
      <c r="F98">
        <v>295.14398999999997</v>
      </c>
      <c r="G98">
        <v>0</v>
      </c>
      <c r="H98">
        <v>0</v>
      </c>
      <c r="I98">
        <v>20.5</v>
      </c>
      <c r="J98">
        <v>24.27</v>
      </c>
      <c r="K98">
        <v>78.159000000000006</v>
      </c>
      <c r="L98">
        <v>3.22</v>
      </c>
      <c r="M98">
        <v>97</v>
      </c>
      <c r="N98">
        <v>1</v>
      </c>
    </row>
    <row r="99" spans="1:14" x14ac:dyDescent="0.25">
      <c r="A99">
        <v>3</v>
      </c>
      <c r="B99">
        <v>5</v>
      </c>
      <c r="C99">
        <v>1470</v>
      </c>
      <c r="D99">
        <v>5.99</v>
      </c>
      <c r="E99">
        <v>510.76</v>
      </c>
      <c r="F99">
        <v>303.01682</v>
      </c>
      <c r="G99">
        <v>0</v>
      </c>
      <c r="H99">
        <v>0</v>
      </c>
      <c r="I99">
        <v>20.5</v>
      </c>
      <c r="J99">
        <v>30.8</v>
      </c>
      <c r="K99">
        <v>97.043000000000006</v>
      </c>
      <c r="L99">
        <v>3.1509999999999998</v>
      </c>
      <c r="M99">
        <v>98</v>
      </c>
      <c r="N99">
        <v>1</v>
      </c>
    </row>
    <row r="100" spans="1:14" x14ac:dyDescent="0.25">
      <c r="A100">
        <v>3</v>
      </c>
      <c r="B100">
        <v>5</v>
      </c>
      <c r="C100">
        <v>1485</v>
      </c>
      <c r="D100">
        <v>7.64</v>
      </c>
      <c r="E100">
        <v>638.54999999999995</v>
      </c>
      <c r="F100">
        <v>313.41235</v>
      </c>
      <c r="G100">
        <v>0</v>
      </c>
      <c r="H100">
        <v>0</v>
      </c>
      <c r="I100">
        <v>20.5</v>
      </c>
      <c r="J100">
        <v>39.28</v>
      </c>
      <c r="K100">
        <v>121.324</v>
      </c>
      <c r="L100">
        <v>3.089</v>
      </c>
      <c r="M100">
        <v>99</v>
      </c>
      <c r="N100">
        <v>1</v>
      </c>
    </row>
    <row r="101" spans="1:14" x14ac:dyDescent="0.25">
      <c r="A101">
        <v>3</v>
      </c>
      <c r="B101">
        <v>5</v>
      </c>
      <c r="C101">
        <v>1500</v>
      </c>
      <c r="D101">
        <v>9.7200000000000006</v>
      </c>
      <c r="E101">
        <v>798.75</v>
      </c>
      <c r="F101">
        <v>326.63846000000001</v>
      </c>
      <c r="G101">
        <v>0</v>
      </c>
      <c r="H101">
        <v>0</v>
      </c>
      <c r="I101">
        <v>20.5</v>
      </c>
      <c r="J101">
        <v>49.98</v>
      </c>
      <c r="K101">
        <v>151.762</v>
      </c>
      <c r="L101">
        <v>3.036</v>
      </c>
      <c r="M101">
        <v>100</v>
      </c>
      <c r="N101">
        <v>1</v>
      </c>
    </row>
    <row r="102" spans="1:14" x14ac:dyDescent="0.25">
      <c r="A102">
        <v>3</v>
      </c>
      <c r="B102">
        <v>6</v>
      </c>
      <c r="C102">
        <v>1515</v>
      </c>
      <c r="D102">
        <v>9.7200000000000006</v>
      </c>
      <c r="E102">
        <v>796.75</v>
      </c>
      <c r="F102">
        <v>339.91325999999998</v>
      </c>
      <c r="G102">
        <v>0</v>
      </c>
      <c r="H102">
        <v>0</v>
      </c>
      <c r="I102">
        <v>20.5</v>
      </c>
      <c r="J102">
        <v>49.98</v>
      </c>
      <c r="K102">
        <v>151.38300000000001</v>
      </c>
      <c r="L102">
        <v>3.0289999999999999</v>
      </c>
      <c r="M102">
        <v>101</v>
      </c>
      <c r="N102">
        <v>1</v>
      </c>
    </row>
    <row r="103" spans="1:14" x14ac:dyDescent="0.25">
      <c r="A103">
        <v>3</v>
      </c>
      <c r="B103">
        <v>6</v>
      </c>
      <c r="C103">
        <v>1530</v>
      </c>
      <c r="D103">
        <v>7.64</v>
      </c>
      <c r="E103">
        <v>633.01</v>
      </c>
      <c r="F103">
        <v>350.37396999999999</v>
      </c>
      <c r="G103">
        <v>0</v>
      </c>
      <c r="H103">
        <v>0</v>
      </c>
      <c r="I103">
        <v>20.5</v>
      </c>
      <c r="J103">
        <v>39.28</v>
      </c>
      <c r="K103">
        <v>120.27200000000001</v>
      </c>
      <c r="L103">
        <v>3.0619999999999998</v>
      </c>
      <c r="M103">
        <v>102</v>
      </c>
      <c r="N103">
        <v>1</v>
      </c>
    </row>
    <row r="104" spans="1:14" x14ac:dyDescent="0.25">
      <c r="A104">
        <v>3</v>
      </c>
      <c r="B104">
        <v>6</v>
      </c>
      <c r="C104">
        <v>1545</v>
      </c>
      <c r="D104">
        <v>6.02</v>
      </c>
      <c r="E104">
        <v>503.91</v>
      </c>
      <c r="F104">
        <v>358.31671</v>
      </c>
      <c r="G104">
        <v>0</v>
      </c>
      <c r="H104">
        <v>0</v>
      </c>
      <c r="I104">
        <v>20.5</v>
      </c>
      <c r="J104">
        <v>30.95</v>
      </c>
      <c r="K104">
        <v>95.742000000000004</v>
      </c>
      <c r="L104">
        <v>3.093</v>
      </c>
      <c r="M104">
        <v>103</v>
      </c>
      <c r="N104">
        <v>1</v>
      </c>
    </row>
    <row r="105" spans="1:14" x14ac:dyDescent="0.25">
      <c r="A105">
        <v>3</v>
      </c>
      <c r="B105">
        <v>6</v>
      </c>
      <c r="C105">
        <v>1560</v>
      </c>
      <c r="D105">
        <v>4.72</v>
      </c>
      <c r="E105">
        <v>400.72</v>
      </c>
      <c r="F105">
        <v>365.69945000000001</v>
      </c>
      <c r="G105">
        <v>0</v>
      </c>
      <c r="H105">
        <v>0</v>
      </c>
      <c r="I105">
        <v>20.5</v>
      </c>
      <c r="J105">
        <v>24.27</v>
      </c>
      <c r="K105">
        <v>76.137</v>
      </c>
      <c r="L105">
        <v>3.137</v>
      </c>
      <c r="M105">
        <v>104</v>
      </c>
      <c r="N105">
        <v>1</v>
      </c>
    </row>
    <row r="106" spans="1:14" x14ac:dyDescent="0.25">
      <c r="A106">
        <v>3</v>
      </c>
      <c r="B106">
        <v>6</v>
      </c>
      <c r="C106">
        <v>1575</v>
      </c>
      <c r="D106">
        <v>3.71</v>
      </c>
      <c r="E106">
        <v>319.16000000000003</v>
      </c>
      <c r="F106">
        <v>371.51060999999999</v>
      </c>
      <c r="G106">
        <v>0</v>
      </c>
      <c r="H106">
        <v>0</v>
      </c>
      <c r="I106">
        <v>20.5</v>
      </c>
      <c r="J106">
        <v>19.079999999999998</v>
      </c>
      <c r="K106">
        <v>60.64</v>
      </c>
      <c r="L106">
        <v>3.1779999999999999</v>
      </c>
      <c r="M106">
        <v>105</v>
      </c>
      <c r="N106">
        <v>1</v>
      </c>
    </row>
    <row r="107" spans="1:14" x14ac:dyDescent="0.25">
      <c r="A107">
        <v>3</v>
      </c>
      <c r="B107">
        <v>6</v>
      </c>
      <c r="C107">
        <v>1590</v>
      </c>
      <c r="D107">
        <v>2.91</v>
      </c>
      <c r="E107">
        <v>254.49</v>
      </c>
      <c r="F107">
        <v>376.07377000000002</v>
      </c>
      <c r="G107">
        <v>0</v>
      </c>
      <c r="H107">
        <v>0</v>
      </c>
      <c r="I107">
        <v>20.5</v>
      </c>
      <c r="J107">
        <v>14.96</v>
      </c>
      <c r="K107">
        <v>48.353000000000002</v>
      </c>
      <c r="L107">
        <v>3.2320000000000002</v>
      </c>
      <c r="M107">
        <v>106</v>
      </c>
      <c r="N107">
        <v>1</v>
      </c>
    </row>
    <row r="108" spans="1:14" x14ac:dyDescent="0.25">
      <c r="A108">
        <v>3</v>
      </c>
      <c r="B108">
        <v>6</v>
      </c>
      <c r="C108">
        <v>1605</v>
      </c>
      <c r="D108">
        <v>2.29</v>
      </c>
      <c r="E108">
        <v>203.36</v>
      </c>
      <c r="F108">
        <v>379.66618</v>
      </c>
      <c r="G108">
        <v>0</v>
      </c>
      <c r="H108">
        <v>0</v>
      </c>
      <c r="I108">
        <v>20.5</v>
      </c>
      <c r="J108">
        <v>11.78</v>
      </c>
      <c r="K108">
        <v>38.637999999999998</v>
      </c>
      <c r="L108">
        <v>3.28</v>
      </c>
      <c r="M108">
        <v>107</v>
      </c>
      <c r="N108">
        <v>1</v>
      </c>
    </row>
    <row r="109" spans="1:14" x14ac:dyDescent="0.25">
      <c r="A109">
        <v>3</v>
      </c>
      <c r="B109">
        <v>6</v>
      </c>
      <c r="C109">
        <v>1620</v>
      </c>
      <c r="D109">
        <v>1.8</v>
      </c>
      <c r="E109">
        <v>163.07</v>
      </c>
      <c r="F109">
        <v>382.48576000000003</v>
      </c>
      <c r="G109">
        <v>0</v>
      </c>
      <c r="H109">
        <v>0</v>
      </c>
      <c r="I109">
        <v>20.5</v>
      </c>
      <c r="J109">
        <v>9.26</v>
      </c>
      <c r="K109">
        <v>30.983000000000001</v>
      </c>
      <c r="L109">
        <v>3.3460000000000001</v>
      </c>
      <c r="M109">
        <v>108</v>
      </c>
      <c r="N109">
        <v>1</v>
      </c>
    </row>
    <row r="110" spans="1:14" x14ac:dyDescent="0.25">
      <c r="A110">
        <v>3</v>
      </c>
      <c r="B110">
        <v>6</v>
      </c>
      <c r="C110">
        <v>1635</v>
      </c>
      <c r="D110">
        <v>1.41</v>
      </c>
      <c r="E110">
        <v>130.44</v>
      </c>
      <c r="F110">
        <v>384.70215999999999</v>
      </c>
      <c r="G110">
        <v>0</v>
      </c>
      <c r="H110">
        <v>0</v>
      </c>
      <c r="I110">
        <v>20.5</v>
      </c>
      <c r="J110">
        <v>7.25</v>
      </c>
      <c r="K110">
        <v>24.783000000000001</v>
      </c>
      <c r="L110">
        <v>3.4180000000000001</v>
      </c>
      <c r="M110">
        <v>109</v>
      </c>
      <c r="N110">
        <v>1</v>
      </c>
    </row>
    <row r="111" spans="1:14" x14ac:dyDescent="0.25">
      <c r="A111">
        <v>3</v>
      </c>
      <c r="B111">
        <v>6</v>
      </c>
      <c r="C111">
        <v>1650</v>
      </c>
      <c r="D111">
        <v>1.1100000000000001</v>
      </c>
      <c r="E111">
        <v>104.9</v>
      </c>
      <c r="F111">
        <v>386.44416999999999</v>
      </c>
      <c r="G111">
        <v>0</v>
      </c>
      <c r="H111">
        <v>0</v>
      </c>
      <c r="I111">
        <v>20.5</v>
      </c>
      <c r="J111">
        <v>5.71</v>
      </c>
      <c r="K111">
        <v>19.931000000000001</v>
      </c>
      <c r="L111">
        <v>3.4910000000000001</v>
      </c>
      <c r="M111">
        <v>110</v>
      </c>
      <c r="N111">
        <v>1</v>
      </c>
    </row>
    <row r="112" spans="1:14" x14ac:dyDescent="0.25">
      <c r="A112">
        <v>3</v>
      </c>
      <c r="B112">
        <v>6</v>
      </c>
      <c r="C112">
        <v>1665</v>
      </c>
      <c r="D112">
        <v>0.87</v>
      </c>
      <c r="E112">
        <v>84.59</v>
      </c>
      <c r="F112">
        <v>387.81155000000001</v>
      </c>
      <c r="G112">
        <v>67.141670000000005</v>
      </c>
      <c r="H112">
        <v>4.1778199999999996</v>
      </c>
      <c r="I112">
        <v>20.5</v>
      </c>
      <c r="J112">
        <v>4.47</v>
      </c>
      <c r="K112">
        <v>16.071000000000002</v>
      </c>
      <c r="L112">
        <v>3.5950000000000002</v>
      </c>
      <c r="M112">
        <v>111</v>
      </c>
      <c r="N112">
        <v>1</v>
      </c>
    </row>
    <row r="113" spans="1:14" x14ac:dyDescent="0.25">
      <c r="A113">
        <v>3</v>
      </c>
      <c r="B113">
        <v>6</v>
      </c>
      <c r="C113">
        <v>1680</v>
      </c>
      <c r="D113">
        <v>0.69</v>
      </c>
      <c r="E113">
        <v>68.11</v>
      </c>
      <c r="F113">
        <v>388.88990000000001</v>
      </c>
      <c r="G113">
        <v>120.09141</v>
      </c>
      <c r="H113">
        <v>9.2806300000000004</v>
      </c>
      <c r="I113">
        <v>20.5</v>
      </c>
      <c r="J113">
        <v>3.55</v>
      </c>
      <c r="K113">
        <v>12.94</v>
      </c>
      <c r="L113">
        <v>3.645</v>
      </c>
      <c r="M113">
        <v>112</v>
      </c>
      <c r="N113">
        <v>1</v>
      </c>
    </row>
    <row r="114" spans="1:14" x14ac:dyDescent="0.25">
      <c r="A114">
        <v>3</v>
      </c>
      <c r="B114">
        <v>6</v>
      </c>
      <c r="C114">
        <v>1695</v>
      </c>
      <c r="D114">
        <v>0.54</v>
      </c>
      <c r="E114">
        <v>54.84</v>
      </c>
      <c r="F114">
        <v>389.73577</v>
      </c>
      <c r="G114">
        <v>161.62592000000001</v>
      </c>
      <c r="H114">
        <v>15.51261</v>
      </c>
      <c r="I114">
        <v>20.5</v>
      </c>
      <c r="J114">
        <v>2.78</v>
      </c>
      <c r="K114">
        <v>10.419</v>
      </c>
      <c r="L114">
        <v>3.7480000000000002</v>
      </c>
      <c r="M114">
        <v>113</v>
      </c>
      <c r="N114">
        <v>1</v>
      </c>
    </row>
    <row r="115" spans="1:14" x14ac:dyDescent="0.25">
      <c r="A115">
        <v>3</v>
      </c>
      <c r="B115">
        <v>6</v>
      </c>
      <c r="C115">
        <v>1710</v>
      </c>
      <c r="D115">
        <v>0.42</v>
      </c>
      <c r="E115">
        <v>44.52</v>
      </c>
      <c r="F115">
        <v>390.40100999999999</v>
      </c>
      <c r="G115">
        <v>194.29047</v>
      </c>
      <c r="H115">
        <v>22.9712</v>
      </c>
      <c r="I115">
        <v>20.5</v>
      </c>
      <c r="J115">
        <v>2.16</v>
      </c>
      <c r="K115">
        <v>8.4580000000000002</v>
      </c>
      <c r="L115">
        <v>3.9159999999999999</v>
      </c>
      <c r="M115">
        <v>114</v>
      </c>
      <c r="N115">
        <v>1</v>
      </c>
    </row>
    <row r="116" spans="1:14" x14ac:dyDescent="0.25">
      <c r="A116">
        <v>3</v>
      </c>
      <c r="B116">
        <v>6</v>
      </c>
      <c r="C116">
        <v>1725</v>
      </c>
      <c r="D116">
        <v>0.33</v>
      </c>
      <c r="E116">
        <v>36.049999999999997</v>
      </c>
      <c r="F116">
        <v>390.92408</v>
      </c>
      <c r="G116">
        <v>219.97476</v>
      </c>
      <c r="H116">
        <v>32.113100000000003</v>
      </c>
      <c r="I116">
        <v>20.5</v>
      </c>
      <c r="J116">
        <v>1.7</v>
      </c>
      <c r="K116">
        <v>6.85</v>
      </c>
      <c r="L116">
        <v>4.0289999999999999</v>
      </c>
      <c r="M116">
        <v>115</v>
      </c>
      <c r="N116">
        <v>1</v>
      </c>
    </row>
    <row r="117" spans="1:14" x14ac:dyDescent="0.25">
      <c r="A117">
        <v>3</v>
      </c>
      <c r="B117">
        <v>6</v>
      </c>
      <c r="C117">
        <v>1740</v>
      </c>
      <c r="D117">
        <v>0.26</v>
      </c>
      <c r="E117">
        <v>29.34</v>
      </c>
      <c r="F117">
        <v>391.33562999999998</v>
      </c>
      <c r="G117">
        <v>240.18281999999999</v>
      </c>
      <c r="H117">
        <v>43.08211</v>
      </c>
      <c r="I117">
        <v>20.5</v>
      </c>
      <c r="J117">
        <v>1.34</v>
      </c>
      <c r="K117">
        <v>5.5750000000000002</v>
      </c>
      <c r="L117">
        <v>4.16</v>
      </c>
      <c r="M117">
        <v>116</v>
      </c>
      <c r="N117">
        <v>1</v>
      </c>
    </row>
    <row r="118" spans="1:14" x14ac:dyDescent="0.25">
      <c r="A118">
        <v>3</v>
      </c>
      <c r="B118">
        <v>6</v>
      </c>
      <c r="C118">
        <v>1755</v>
      </c>
      <c r="D118">
        <v>0.21</v>
      </c>
      <c r="E118">
        <v>24.23</v>
      </c>
      <c r="F118">
        <v>391.65920999999997</v>
      </c>
      <c r="G118">
        <v>256.07159999999999</v>
      </c>
      <c r="H118">
        <v>55.61936</v>
      </c>
      <c r="I118">
        <v>20.5</v>
      </c>
      <c r="J118">
        <v>1.08</v>
      </c>
      <c r="K118">
        <v>4.6040000000000001</v>
      </c>
      <c r="L118">
        <v>4.2629999999999999</v>
      </c>
      <c r="M118">
        <v>117</v>
      </c>
      <c r="N118">
        <v>1</v>
      </c>
    </row>
    <row r="119" spans="1:14" x14ac:dyDescent="0.25">
      <c r="A119">
        <v>3</v>
      </c>
      <c r="B119">
        <v>6</v>
      </c>
      <c r="C119">
        <v>1770</v>
      </c>
      <c r="D119">
        <v>0.16</v>
      </c>
      <c r="E119">
        <v>20.079999999999998</v>
      </c>
      <c r="F119">
        <v>391.91368</v>
      </c>
      <c r="G119">
        <v>268.56666000000001</v>
      </c>
      <c r="H119">
        <v>70.415989999999994</v>
      </c>
      <c r="I119">
        <v>20.5</v>
      </c>
      <c r="J119">
        <v>0.82</v>
      </c>
      <c r="K119">
        <v>3.8140000000000001</v>
      </c>
      <c r="L119">
        <v>4.6509999999999998</v>
      </c>
      <c r="M119">
        <v>118</v>
      </c>
      <c r="N119">
        <v>1</v>
      </c>
    </row>
    <row r="120" spans="1:14" x14ac:dyDescent="0.25">
      <c r="A120">
        <v>3</v>
      </c>
      <c r="B120">
        <v>6</v>
      </c>
      <c r="C120">
        <v>1785</v>
      </c>
      <c r="D120">
        <v>0.13</v>
      </c>
      <c r="E120">
        <v>16.399999999999999</v>
      </c>
      <c r="F120">
        <v>392.11396000000002</v>
      </c>
      <c r="G120">
        <v>278.40073999999998</v>
      </c>
      <c r="H120">
        <v>89.345519999999993</v>
      </c>
      <c r="I120">
        <v>20.5</v>
      </c>
      <c r="J120">
        <v>0.67</v>
      </c>
      <c r="K120">
        <v>3.1160000000000001</v>
      </c>
      <c r="L120">
        <v>4.6509999999999998</v>
      </c>
      <c r="M120">
        <v>119</v>
      </c>
      <c r="N120">
        <v>1</v>
      </c>
    </row>
    <row r="121" spans="1:14" x14ac:dyDescent="0.25">
      <c r="A121">
        <v>3</v>
      </c>
      <c r="B121">
        <v>6</v>
      </c>
      <c r="C121">
        <v>1800</v>
      </c>
      <c r="D121">
        <v>0.1</v>
      </c>
      <c r="E121">
        <v>13.29</v>
      </c>
      <c r="F121">
        <v>392.27104000000003</v>
      </c>
      <c r="G121">
        <v>286.11374000000001</v>
      </c>
      <c r="H121">
        <v>113.31233</v>
      </c>
      <c r="I121">
        <v>20.5</v>
      </c>
      <c r="J121">
        <v>0.51</v>
      </c>
      <c r="K121">
        <v>2.5249999999999999</v>
      </c>
      <c r="L121">
        <v>4.9509999999999996</v>
      </c>
      <c r="M121">
        <v>120</v>
      </c>
      <c r="N121">
        <v>1</v>
      </c>
    </row>
  </sheetData>
  <mergeCells count="1">
    <mergeCell ref="P3:R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1"/>
  <sheetViews>
    <sheetView topLeftCell="G2" zoomScaleNormal="100" workbookViewId="0">
      <selection activeCell="T2" sqref="T2"/>
    </sheetView>
  </sheetViews>
  <sheetFormatPr defaultRowHeight="15" x14ac:dyDescent="0.25"/>
  <cols>
    <col min="12" max="12" width="9" customWidth="1"/>
    <col min="20" max="20" width="9.140625" style="60"/>
    <col min="23" max="23" width="18" bestFit="1" customWidth="1"/>
    <col min="24" max="24" width="17.7109375" bestFit="1" customWidth="1"/>
  </cols>
  <sheetData>
    <row r="1" spans="1:24" ht="18" thickBot="1" x14ac:dyDescent="0.3">
      <c r="A1" s="2" t="s">
        <v>1</v>
      </c>
      <c r="B1" s="2" t="s">
        <v>8</v>
      </c>
      <c r="C1" s="2" t="s">
        <v>9</v>
      </c>
      <c r="D1" s="4" t="s">
        <v>13</v>
      </c>
      <c r="E1" s="3" t="s">
        <v>14</v>
      </c>
      <c r="V1" s="63" t="s">
        <v>39</v>
      </c>
      <c r="W1" s="64" t="s">
        <v>41</v>
      </c>
      <c r="X1" s="64" t="s">
        <v>40</v>
      </c>
    </row>
    <row r="2" spans="1:24" x14ac:dyDescent="0.25">
      <c r="A2" s="1">
        <f>'importovana data'!B2</f>
        <v>1</v>
      </c>
      <c r="B2" s="1">
        <f>'importovana data'!J2</f>
        <v>0.51</v>
      </c>
      <c r="C2" s="1">
        <f>'importovana data'!K2</f>
        <v>3.6930000000000001</v>
      </c>
      <c r="D2" s="5">
        <f>LOG10(B2)</f>
        <v>-0.29242982390206362</v>
      </c>
      <c r="E2" s="6">
        <f>LOG10(C2)</f>
        <v>0.56737930765097877</v>
      </c>
      <c r="V2" s="58">
        <f>B2</f>
        <v>0.51</v>
      </c>
      <c r="W2" s="66">
        <f>'importovana data'!L2</f>
        <v>7.2409999999999997</v>
      </c>
      <c r="X2" s="67">
        <f>$L$20*ABS(V2)^($L$18-1)</f>
        <v>6.8562226122847809</v>
      </c>
    </row>
    <row r="3" spans="1:24" x14ac:dyDescent="0.25">
      <c r="A3" s="1">
        <f>'importovana data'!B3</f>
        <v>1</v>
      </c>
      <c r="B3" s="1">
        <f>'importovana data'!J3</f>
        <v>0.67</v>
      </c>
      <c r="C3" s="1">
        <f>'importovana data'!K3</f>
        <v>4.2750000000000004</v>
      </c>
      <c r="D3" s="5">
        <f t="shared" ref="D3:D66" si="0">LOG10(B3)</f>
        <v>-0.17392519729917355</v>
      </c>
      <c r="E3" s="6">
        <f t="shared" ref="E3:E66" si="1">LOG10(C3)</f>
        <v>0.63093611906419145</v>
      </c>
      <c r="V3" s="57">
        <f t="shared" ref="V3:V66" si="2">B3</f>
        <v>0.67</v>
      </c>
      <c r="W3" s="65">
        <f>'importovana data'!L3</f>
        <v>6.3810000000000002</v>
      </c>
      <c r="X3" s="68">
        <f t="shared" ref="X3:X11" si="3">$L$20*ABS(V3)^($L$18-1)</f>
        <v>6.4442519168958858</v>
      </c>
    </row>
    <row r="4" spans="1:24" x14ac:dyDescent="0.25">
      <c r="A4" s="1">
        <f>'importovana data'!B4</f>
        <v>1</v>
      </c>
      <c r="B4" s="1">
        <f>'importovana data'!J4</f>
        <v>0.82</v>
      </c>
      <c r="C4" s="1">
        <f>'importovana data'!K4</f>
        <v>5.0860000000000003</v>
      </c>
      <c r="D4" s="5">
        <f t="shared" si="0"/>
        <v>-8.6186147616283335E-2</v>
      </c>
      <c r="E4" s="6">
        <f t="shared" si="1"/>
        <v>0.70637635583969016</v>
      </c>
      <c r="V4" s="57">
        <f t="shared" si="2"/>
        <v>0.82</v>
      </c>
      <c r="W4" s="65">
        <f>'importovana data'!L4</f>
        <v>6.202</v>
      </c>
      <c r="X4" s="68">
        <f>$L$20*ABS(V4)^($L$18-1)</f>
        <v>6.15526806207634</v>
      </c>
    </row>
    <row r="5" spans="1:24" x14ac:dyDescent="0.25">
      <c r="A5" s="1">
        <f>'importovana data'!B5</f>
        <v>1</v>
      </c>
      <c r="B5" s="1">
        <f>'importovana data'!J5</f>
        <v>1.08</v>
      </c>
      <c r="C5" s="1">
        <f>'importovana data'!K5</f>
        <v>6.0910000000000002</v>
      </c>
      <c r="D5" s="5">
        <f t="shared" si="0"/>
        <v>3.342375548694973E-2</v>
      </c>
      <c r="E5" s="6">
        <f t="shared" si="1"/>
        <v>0.78468859950142134</v>
      </c>
      <c r="V5" s="57">
        <f t="shared" si="2"/>
        <v>1.08</v>
      </c>
      <c r="W5" s="65">
        <f>'importovana data'!L5</f>
        <v>5.64</v>
      </c>
      <c r="X5" s="68">
        <f t="shared" si="3"/>
        <v>5.7820728906013734</v>
      </c>
    </row>
    <row r="6" spans="1:24" x14ac:dyDescent="0.25">
      <c r="A6" s="1">
        <f>'importovana data'!B6</f>
        <v>1</v>
      </c>
      <c r="B6" s="1">
        <f>'importovana data'!J6</f>
        <v>1.34</v>
      </c>
      <c r="C6" s="1">
        <f>'importovana data'!K6</f>
        <v>7.2839999999999998</v>
      </c>
      <c r="D6" s="5">
        <f t="shared" si="0"/>
        <v>0.12710479836480765</v>
      </c>
      <c r="E6" s="6">
        <f t="shared" si="1"/>
        <v>0.86236993712288235</v>
      </c>
      <c r="V6" s="57">
        <f t="shared" si="2"/>
        <v>1.34</v>
      </c>
      <c r="W6" s="65">
        <f>'importovana data'!L6</f>
        <v>5.4359999999999999</v>
      </c>
      <c r="X6" s="68">
        <f t="shared" si="3"/>
        <v>5.5056499747411296</v>
      </c>
    </row>
    <row r="7" spans="1:24" x14ac:dyDescent="0.25">
      <c r="A7" s="1">
        <f>'importovana data'!B7</f>
        <v>1</v>
      </c>
      <c r="B7" s="1">
        <f>'importovana data'!J7</f>
        <v>1.7</v>
      </c>
      <c r="C7" s="1">
        <f>'importovana data'!K7</f>
        <v>8.766</v>
      </c>
      <c r="D7" s="5">
        <f t="shared" si="0"/>
        <v>0.23044892137827391</v>
      </c>
      <c r="E7" s="6">
        <f t="shared" si="1"/>
        <v>0.94280146631794037</v>
      </c>
      <c r="V7" s="57">
        <f t="shared" si="2"/>
        <v>1.7</v>
      </c>
      <c r="W7" s="65">
        <f>'importovana data'!L7</f>
        <v>5.1559999999999997</v>
      </c>
      <c r="X7" s="68">
        <f t="shared" si="3"/>
        <v>5.2160187879861635</v>
      </c>
    </row>
    <row r="8" spans="1:24" x14ac:dyDescent="0.25">
      <c r="A8" s="1">
        <f>'importovana data'!B8</f>
        <v>1</v>
      </c>
      <c r="B8" s="1">
        <f>'importovana data'!J8</f>
        <v>2.16</v>
      </c>
      <c r="C8" s="1">
        <f>'importovana data'!K8</f>
        <v>10.698</v>
      </c>
      <c r="D8" s="5">
        <f t="shared" si="0"/>
        <v>0.3344537511509309</v>
      </c>
      <c r="E8" s="6">
        <f t="shared" si="1"/>
        <v>1.0293025935589983</v>
      </c>
      <c r="V8" s="57">
        <f t="shared" si="2"/>
        <v>2.16</v>
      </c>
      <c r="W8" s="65">
        <f>'importovana data'!L8</f>
        <v>4.9530000000000003</v>
      </c>
      <c r="X8" s="68">
        <f t="shared" si="3"/>
        <v>4.9399169794443551</v>
      </c>
    </row>
    <row r="9" spans="1:24" x14ac:dyDescent="0.25">
      <c r="A9" s="1">
        <f>'importovana data'!B9</f>
        <v>1</v>
      </c>
      <c r="B9" s="1">
        <f>'importovana data'!J9</f>
        <v>2.78</v>
      </c>
      <c r="C9" s="1">
        <f>'importovana data'!K9</f>
        <v>12.981</v>
      </c>
      <c r="D9" s="5">
        <f t="shared" si="0"/>
        <v>0.44404479591807622</v>
      </c>
      <c r="E9" s="6">
        <f t="shared" si="1"/>
        <v>1.1133081499183868</v>
      </c>
      <c r="V9" s="57">
        <f t="shared" si="2"/>
        <v>2.78</v>
      </c>
      <c r="W9" s="65">
        <f>'importovana data'!L9</f>
        <v>4.6689999999999996</v>
      </c>
      <c r="X9" s="68">
        <f t="shared" si="3"/>
        <v>4.6647838403129089</v>
      </c>
    </row>
    <row r="10" spans="1:24" x14ac:dyDescent="0.25">
      <c r="A10" s="1">
        <f>'importovana data'!B10</f>
        <v>1</v>
      </c>
      <c r="B10" s="1">
        <f>'importovana data'!J10</f>
        <v>3.55</v>
      </c>
      <c r="C10" s="1">
        <f>'importovana data'!K10</f>
        <v>15.747999999999999</v>
      </c>
      <c r="D10" s="5">
        <f t="shared" si="0"/>
        <v>0.5502283530550941</v>
      </c>
      <c r="E10" s="6">
        <f t="shared" si="1"/>
        <v>1.1972254061181919</v>
      </c>
      <c r="V10" s="57">
        <f t="shared" si="2"/>
        <v>3.55</v>
      </c>
      <c r="W10" s="65">
        <f>'importovana data'!L10</f>
        <v>4.4359999999999999</v>
      </c>
      <c r="X10" s="68">
        <f t="shared" si="3"/>
        <v>4.4128304177844653</v>
      </c>
    </row>
    <row r="11" spans="1:24" x14ac:dyDescent="0.25">
      <c r="A11" s="1">
        <f>'importovana data'!B11</f>
        <v>1</v>
      </c>
      <c r="B11" s="1">
        <f>'importovana data'!J11</f>
        <v>4.47</v>
      </c>
      <c r="C11" s="1">
        <f>'importovana data'!K11</f>
        <v>19.045999999999999</v>
      </c>
      <c r="D11" s="5">
        <f t="shared" si="0"/>
        <v>0.6503075231319364</v>
      </c>
      <c r="E11" s="6">
        <f t="shared" si="1"/>
        <v>1.2798037799941036</v>
      </c>
      <c r="V11" s="57">
        <f t="shared" si="2"/>
        <v>4.47</v>
      </c>
      <c r="W11" s="65">
        <f>'importovana data'!L11</f>
        <v>4.2610000000000001</v>
      </c>
      <c r="X11" s="68">
        <f t="shared" si="3"/>
        <v>4.1878320721812754</v>
      </c>
    </row>
    <row r="12" spans="1:24" x14ac:dyDescent="0.25">
      <c r="A12" s="1">
        <f>'importovana data'!B12</f>
        <v>1</v>
      </c>
      <c r="B12" s="1">
        <f>'importovana data'!J12</f>
        <v>5.71</v>
      </c>
      <c r="C12" s="1">
        <f>'importovana data'!K12</f>
        <v>23.123000000000001</v>
      </c>
      <c r="D12" s="5">
        <f t="shared" si="0"/>
        <v>0.75663610824584804</v>
      </c>
      <c r="E12" s="6">
        <f t="shared" si="1"/>
        <v>1.3640441791828939</v>
      </c>
      <c r="V12" s="57">
        <f t="shared" si="2"/>
        <v>5.71</v>
      </c>
      <c r="W12" s="65">
        <f>'importovana data'!L12</f>
        <v>4.05</v>
      </c>
      <c r="X12" s="68">
        <f>$N$20*ABS(V12)^($N$18-1)</f>
        <v>3.9770173137143909</v>
      </c>
    </row>
    <row r="13" spans="1:24" x14ac:dyDescent="0.25">
      <c r="A13" s="1">
        <f>'importovana data'!B13</f>
        <v>1</v>
      </c>
      <c r="B13" s="1">
        <f>'importovana data'!J13</f>
        <v>7.25</v>
      </c>
      <c r="C13" s="1">
        <f>'importovana data'!K13</f>
        <v>28.113</v>
      </c>
      <c r="D13" s="5">
        <f t="shared" si="0"/>
        <v>0.86033800657099369</v>
      </c>
      <c r="E13" s="6">
        <f t="shared" si="1"/>
        <v>1.4489071925987769</v>
      </c>
      <c r="V13" s="57">
        <f t="shared" si="2"/>
        <v>7.25</v>
      </c>
      <c r="W13" s="65">
        <f>'importovana data'!L13</f>
        <v>3.8780000000000001</v>
      </c>
      <c r="X13" s="68">
        <f>$N$20*ABS(V13)^($N$18-1)</f>
        <v>3.8661542463458098</v>
      </c>
    </row>
    <row r="14" spans="1:24" x14ac:dyDescent="0.25">
      <c r="A14" s="1">
        <f>'importovana data'!B14</f>
        <v>1</v>
      </c>
      <c r="B14" s="1">
        <f>'importovana data'!J14</f>
        <v>9.26</v>
      </c>
      <c r="C14" s="1">
        <f>'importovana data'!K14</f>
        <v>34.664999999999999</v>
      </c>
      <c r="D14" s="5">
        <f t="shared" si="0"/>
        <v>0.96661098668193435</v>
      </c>
      <c r="E14" s="6">
        <f t="shared" si="1"/>
        <v>1.5398912045347906</v>
      </c>
      <c r="V14" s="57">
        <f t="shared" si="2"/>
        <v>9.26</v>
      </c>
      <c r="W14" s="65">
        <f>'importovana data'!L14</f>
        <v>3.7440000000000002</v>
      </c>
      <c r="X14" s="68">
        <f t="shared" ref="X14:X21" si="4">$N$20*ABS(V14)^($N$18-1)</f>
        <v>3.7557480986815031</v>
      </c>
    </row>
    <row r="15" spans="1:24" ht="15.75" thickBot="1" x14ac:dyDescent="0.3">
      <c r="A15" s="1">
        <f>'importovana data'!B15</f>
        <v>1</v>
      </c>
      <c r="B15" s="1">
        <f>'importovana data'!J15</f>
        <v>11.78</v>
      </c>
      <c r="C15" s="1">
        <f>'importovana data'!K15</f>
        <v>42.747999999999998</v>
      </c>
      <c r="D15" s="5">
        <f t="shared" si="0"/>
        <v>1.0711452904510828</v>
      </c>
      <c r="E15" s="6">
        <f t="shared" si="1"/>
        <v>1.6309158007184064</v>
      </c>
      <c r="V15" s="57">
        <f t="shared" si="2"/>
        <v>11.78</v>
      </c>
      <c r="W15" s="65">
        <f>'importovana data'!L15</f>
        <v>3.629</v>
      </c>
      <c r="X15" s="68">
        <f t="shared" si="4"/>
        <v>3.6502246577826201</v>
      </c>
    </row>
    <row r="16" spans="1:24" ht="18" x14ac:dyDescent="0.35">
      <c r="A16" s="1">
        <f>'importovana data'!B16</f>
        <v>1</v>
      </c>
      <c r="B16" s="1">
        <f>'importovana data'!J16</f>
        <v>14.96</v>
      </c>
      <c r="C16" s="1">
        <f>'importovana data'!K16</f>
        <v>52.902999999999999</v>
      </c>
      <c r="D16" s="5">
        <f t="shared" si="0"/>
        <v>1.1749315935284426</v>
      </c>
      <c r="E16" s="6">
        <f t="shared" si="1"/>
        <v>1.7234803005135098</v>
      </c>
      <c r="G16" s="17" t="s">
        <v>15</v>
      </c>
      <c r="H16" s="17"/>
      <c r="I16" s="17"/>
      <c r="J16" s="17"/>
      <c r="K16" s="18" t="s">
        <v>16</v>
      </c>
      <c r="L16" s="19">
        <v>0.77170000000000005</v>
      </c>
      <c r="M16" s="18" t="s">
        <v>16</v>
      </c>
      <c r="N16" s="19">
        <v>0.69020000000000004</v>
      </c>
      <c r="O16" t="s">
        <v>17</v>
      </c>
      <c r="T16" s="61"/>
      <c r="V16" s="57">
        <f t="shared" si="2"/>
        <v>14.96</v>
      </c>
      <c r="W16" s="65">
        <f>'importovana data'!L16</f>
        <v>3.536</v>
      </c>
      <c r="X16" s="68">
        <f t="shared" si="4"/>
        <v>3.5483895878230101</v>
      </c>
    </row>
    <row r="17" spans="1:24" ht="18" x14ac:dyDescent="0.35">
      <c r="A17" s="1">
        <f>'importovana data'!B17</f>
        <v>1</v>
      </c>
      <c r="B17" s="1">
        <f>'importovana data'!J17</f>
        <v>19.079999999999998</v>
      </c>
      <c r="C17" s="1">
        <f>'importovana data'!K17</f>
        <v>65.512</v>
      </c>
      <c r="D17" s="5">
        <f t="shared" si="0"/>
        <v>1.2805783703680762</v>
      </c>
      <c r="E17" s="6">
        <f t="shared" si="1"/>
        <v>1.8163208581055041</v>
      </c>
      <c r="G17" s="17" t="s">
        <v>18</v>
      </c>
      <c r="H17" s="17"/>
      <c r="I17" s="17"/>
      <c r="K17" s="2" t="s">
        <v>19</v>
      </c>
      <c r="L17" s="20">
        <f>10^L16</f>
        <v>5.9115313898082755</v>
      </c>
      <c r="M17" s="2" t="s">
        <v>19</v>
      </c>
      <c r="N17" s="20">
        <f>10^N16</f>
        <v>4.9000442279323586</v>
      </c>
      <c r="O17" t="s">
        <v>20</v>
      </c>
      <c r="T17" s="61"/>
      <c r="V17" s="57">
        <f t="shared" si="2"/>
        <v>19.079999999999998</v>
      </c>
      <c r="W17" s="65">
        <f>'importovana data'!L17</f>
        <v>3.4340000000000002</v>
      </c>
      <c r="X17" s="68">
        <f t="shared" si="4"/>
        <v>3.4476464064958461</v>
      </c>
    </row>
    <row r="18" spans="1:24" ht="15.75" thickBot="1" x14ac:dyDescent="0.3">
      <c r="A18" s="1">
        <f>'importovana data'!B18</f>
        <v>1</v>
      </c>
      <c r="B18" s="1">
        <f>'importovana data'!J18</f>
        <v>24.27</v>
      </c>
      <c r="C18" s="1">
        <f>'importovana data'!K18</f>
        <v>81.257000000000005</v>
      </c>
      <c r="D18" s="5">
        <f t="shared" si="0"/>
        <v>1.3850697763319348</v>
      </c>
      <c r="E18" s="6">
        <f t="shared" si="1"/>
        <v>1.9098607841792117</v>
      </c>
      <c r="G18" s="17" t="s">
        <v>21</v>
      </c>
      <c r="H18" s="17"/>
      <c r="I18" s="17"/>
      <c r="K18" s="2" t="s">
        <v>48</v>
      </c>
      <c r="L18" s="21">
        <v>0.77290000000000003</v>
      </c>
      <c r="M18" s="2" t="s">
        <v>48</v>
      </c>
      <c r="N18" s="21">
        <v>0.88160000000000005</v>
      </c>
      <c r="O18" t="s">
        <v>22</v>
      </c>
      <c r="T18" s="61"/>
      <c r="V18" s="57">
        <f t="shared" si="2"/>
        <v>24.27</v>
      </c>
      <c r="W18" s="65">
        <f>'importovana data'!L18</f>
        <v>3.3479999999999999</v>
      </c>
      <c r="X18" s="68">
        <f t="shared" si="4"/>
        <v>3.350818737876109</v>
      </c>
    </row>
    <row r="19" spans="1:24" ht="15.75" thickBot="1" x14ac:dyDescent="0.3">
      <c r="A19" s="1">
        <f>'importovana data'!B19</f>
        <v>1</v>
      </c>
      <c r="B19" s="1">
        <f>'importovana data'!J19</f>
        <v>30.8</v>
      </c>
      <c r="C19" s="1">
        <f>'importovana data'!K19</f>
        <v>100.651</v>
      </c>
      <c r="D19" s="5">
        <f t="shared" si="0"/>
        <v>1.4885507165004443</v>
      </c>
      <c r="E19" s="6">
        <f t="shared" si="1"/>
        <v>2.0028180941012206</v>
      </c>
      <c r="K19" s="2"/>
      <c r="L19" s="22"/>
      <c r="M19" s="2"/>
      <c r="N19" s="22"/>
      <c r="V19" s="57">
        <f t="shared" si="2"/>
        <v>30.8</v>
      </c>
      <c r="W19" s="65">
        <f>'importovana data'!L19</f>
        <v>3.2679999999999998</v>
      </c>
      <c r="X19" s="68">
        <f t="shared" si="4"/>
        <v>3.2576077689023881</v>
      </c>
    </row>
    <row r="20" spans="1:24" ht="15.75" thickBot="1" x14ac:dyDescent="0.3">
      <c r="A20" s="1">
        <f>'importovana data'!B20</f>
        <v>1</v>
      </c>
      <c r="B20" s="1">
        <f>'importovana data'!J20</f>
        <v>39.28</v>
      </c>
      <c r="C20" s="1">
        <f>'importovana data'!K20</f>
        <v>125.19</v>
      </c>
      <c r="D20" s="5">
        <f t="shared" si="0"/>
        <v>1.594171479114912</v>
      </c>
      <c r="E20" s="6">
        <f t="shared" si="1"/>
        <v>2.0975696394313714</v>
      </c>
      <c r="G20" t="s">
        <v>23</v>
      </c>
      <c r="K20" s="2" t="s">
        <v>24</v>
      </c>
      <c r="L20" s="23">
        <f>L17*((L18*(1-'importovana data'!T3^(2/zpracování!L18))/(1-'importovana data'!T3^2))^L18)</f>
        <v>5.8840194153850724</v>
      </c>
      <c r="M20" s="2" t="s">
        <v>24</v>
      </c>
      <c r="N20" s="23">
        <f>N17*((N18*(1-'importovana data'!T3^(2/zpracování!N18))/(1-'importovana data'!T3^2))^N18)</f>
        <v>4.8881350583326251</v>
      </c>
      <c r="V20" s="57">
        <f t="shared" si="2"/>
        <v>39.28</v>
      </c>
      <c r="W20" s="65">
        <f>'importovana data'!L20</f>
        <v>3.1869999999999998</v>
      </c>
      <c r="X20" s="68">
        <f t="shared" si="4"/>
        <v>3.1651426916661531</v>
      </c>
    </row>
    <row r="21" spans="1:24" ht="15.75" thickBot="1" x14ac:dyDescent="0.3">
      <c r="A21" s="1">
        <f>'importovana data'!B21</f>
        <v>1</v>
      </c>
      <c r="B21" s="1">
        <f>'importovana data'!J21</f>
        <v>49.98</v>
      </c>
      <c r="C21" s="1">
        <f>'importovana data'!K21</f>
        <v>155.26599999999999</v>
      </c>
      <c r="D21" s="7">
        <f t="shared" si="0"/>
        <v>1.6987962517904311</v>
      </c>
      <c r="E21" s="8">
        <f t="shared" si="1"/>
        <v>2.1910763647498701</v>
      </c>
      <c r="V21" s="57">
        <f t="shared" si="2"/>
        <v>49.98</v>
      </c>
      <c r="W21" s="65">
        <f>'importovana data'!L21</f>
        <v>3.1070000000000002</v>
      </c>
      <c r="X21" s="68">
        <f t="shared" si="4"/>
        <v>3.0761373343702316</v>
      </c>
    </row>
    <row r="22" spans="1:24" x14ac:dyDescent="0.25">
      <c r="A22" s="1">
        <f>'importovana data'!B22</f>
        <v>2</v>
      </c>
      <c r="B22" s="1">
        <f>'importovana data'!J22</f>
        <v>49.98</v>
      </c>
      <c r="C22" s="1">
        <f>'importovana data'!K22</f>
        <v>153.982</v>
      </c>
      <c r="D22" s="9">
        <f t="shared" si="0"/>
        <v>1.6987962517904311</v>
      </c>
      <c r="E22" s="10">
        <f t="shared" si="1"/>
        <v>2.1874699561769493</v>
      </c>
      <c r="V22" s="58">
        <f t="shared" si="2"/>
        <v>49.98</v>
      </c>
      <c r="W22" s="66">
        <f>'importovana data'!L22</f>
        <v>3.081</v>
      </c>
      <c r="X22" s="67">
        <f>$N$40*ABS(V22)^($N$38-1)</f>
        <v>3.0437254412144608</v>
      </c>
    </row>
    <row r="23" spans="1:24" x14ac:dyDescent="0.25">
      <c r="A23" s="1">
        <f>'importovana data'!B23</f>
        <v>2</v>
      </c>
      <c r="B23" s="1">
        <f>'importovana data'!J23</f>
        <v>39.28</v>
      </c>
      <c r="C23" s="1">
        <f>'importovana data'!K23</f>
        <v>122.17400000000001</v>
      </c>
      <c r="D23" s="11">
        <f t="shared" si="0"/>
        <v>1.594171479114912</v>
      </c>
      <c r="E23" s="12">
        <f t="shared" si="1"/>
        <v>2.08697879299377</v>
      </c>
      <c r="V23" s="57">
        <f t="shared" si="2"/>
        <v>39.28</v>
      </c>
      <c r="W23" s="65">
        <f>'importovana data'!L23</f>
        <v>3.11</v>
      </c>
      <c r="X23" s="68">
        <f t="shared" ref="X23:X30" si="5">$N$40*ABS(V23)^($N$38-1)</f>
        <v>3.0958614823289952</v>
      </c>
    </row>
    <row r="24" spans="1:24" x14ac:dyDescent="0.25">
      <c r="A24" s="1">
        <f>'importovana data'!B24</f>
        <v>2</v>
      </c>
      <c r="B24" s="1">
        <f>'importovana data'!J24</f>
        <v>30.95</v>
      </c>
      <c r="C24" s="1">
        <f>'importovana data'!K24</f>
        <v>97.308000000000007</v>
      </c>
      <c r="D24" s="11">
        <f t="shared" si="0"/>
        <v>1.4906606533561368</v>
      </c>
      <c r="E24" s="12">
        <f t="shared" si="1"/>
        <v>1.9881485464660127</v>
      </c>
      <c r="V24" s="57">
        <f t="shared" si="2"/>
        <v>30.95</v>
      </c>
      <c r="W24" s="65">
        <f>'importovana data'!L24</f>
        <v>3.1440000000000001</v>
      </c>
      <c r="X24" s="68">
        <f t="shared" si="5"/>
        <v>3.1483212020050271</v>
      </c>
    </row>
    <row r="25" spans="1:24" x14ac:dyDescent="0.25">
      <c r="A25" s="1">
        <f>'importovana data'!B25</f>
        <v>2</v>
      </c>
      <c r="B25" s="1">
        <f>'importovana data'!J25</f>
        <v>24.27</v>
      </c>
      <c r="C25" s="1">
        <f>'importovana data'!K25</f>
        <v>77.516000000000005</v>
      </c>
      <c r="D25" s="11">
        <f t="shared" si="0"/>
        <v>1.3850697763319348</v>
      </c>
      <c r="E25" s="12">
        <f t="shared" si="1"/>
        <v>1.8893913540485399</v>
      </c>
      <c r="V25" s="57">
        <f t="shared" si="2"/>
        <v>24.27</v>
      </c>
      <c r="W25" s="65">
        <f>'importovana data'!L25</f>
        <v>3.194</v>
      </c>
      <c r="X25" s="68">
        <f t="shared" si="5"/>
        <v>3.2027511139697524</v>
      </c>
    </row>
    <row r="26" spans="1:24" x14ac:dyDescent="0.25">
      <c r="A26" s="1">
        <f>'importovana data'!B26</f>
        <v>2</v>
      </c>
      <c r="B26" s="1">
        <f>'importovana data'!J26</f>
        <v>19.079999999999998</v>
      </c>
      <c r="C26" s="1">
        <f>'importovana data'!K26</f>
        <v>61.829000000000001</v>
      </c>
      <c r="D26" s="11">
        <f t="shared" si="0"/>
        <v>1.2805783703680762</v>
      </c>
      <c r="E26" s="12">
        <f t="shared" si="1"/>
        <v>1.7911922224329859</v>
      </c>
      <c r="V26" s="57">
        <f t="shared" si="2"/>
        <v>19.079999999999998</v>
      </c>
      <c r="W26" s="65">
        <f>'importovana data'!L26</f>
        <v>3.2410000000000001</v>
      </c>
      <c r="X26" s="68">
        <f t="shared" si="5"/>
        <v>3.2575405837881179</v>
      </c>
    </row>
    <row r="27" spans="1:24" x14ac:dyDescent="0.25">
      <c r="A27" s="1">
        <f>'importovana data'!B27</f>
        <v>2</v>
      </c>
      <c r="B27" s="1">
        <f>'importovana data'!J27</f>
        <v>14.96</v>
      </c>
      <c r="C27" s="1">
        <f>'importovana data'!K27</f>
        <v>49.308999999999997</v>
      </c>
      <c r="D27" s="11">
        <f t="shared" si="0"/>
        <v>1.1749315935284426</v>
      </c>
      <c r="E27" s="12">
        <f t="shared" si="1"/>
        <v>1.6929261950096273</v>
      </c>
      <c r="V27" s="57">
        <f t="shared" si="2"/>
        <v>14.96</v>
      </c>
      <c r="W27" s="65">
        <f>'importovana data'!L27</f>
        <v>3.2959999999999998</v>
      </c>
      <c r="X27" s="68">
        <f t="shared" si="5"/>
        <v>3.3138888118418883</v>
      </c>
    </row>
    <row r="28" spans="1:24" x14ac:dyDescent="0.25">
      <c r="A28" s="1">
        <f>'importovana data'!B28</f>
        <v>2</v>
      </c>
      <c r="B28" s="1">
        <f>'importovana data'!J28</f>
        <v>11.78</v>
      </c>
      <c r="C28" s="1">
        <f>'importovana data'!K28</f>
        <v>39.518999999999998</v>
      </c>
      <c r="D28" s="11">
        <f t="shared" si="0"/>
        <v>1.0711452904510828</v>
      </c>
      <c r="E28" s="12">
        <f t="shared" si="1"/>
        <v>1.5968059465437126</v>
      </c>
      <c r="V28" s="57">
        <f t="shared" si="2"/>
        <v>11.78</v>
      </c>
      <c r="W28" s="65">
        <f>'importovana data'!L28</f>
        <v>3.355</v>
      </c>
      <c r="X28" s="68">
        <f t="shared" si="5"/>
        <v>3.3701937368716224</v>
      </c>
    </row>
    <row r="29" spans="1:24" x14ac:dyDescent="0.25">
      <c r="A29" s="1">
        <f>'importovana data'!B29</f>
        <v>2</v>
      </c>
      <c r="B29" s="1">
        <f>'importovana data'!J29</f>
        <v>9.26</v>
      </c>
      <c r="C29" s="1">
        <f>'importovana data'!K29</f>
        <v>31.695</v>
      </c>
      <c r="D29" s="11">
        <f t="shared" si="0"/>
        <v>0.96661098668193435</v>
      </c>
      <c r="E29" s="12">
        <f t="shared" si="1"/>
        <v>1.5009907561079947</v>
      </c>
      <c r="V29" s="57">
        <f t="shared" si="2"/>
        <v>9.26</v>
      </c>
      <c r="W29" s="65">
        <f>'importovana data'!L29</f>
        <v>3.423</v>
      </c>
      <c r="X29" s="68">
        <f t="shared" si="5"/>
        <v>3.4278715185566311</v>
      </c>
    </row>
    <row r="30" spans="1:24" x14ac:dyDescent="0.25">
      <c r="A30" s="1">
        <f>'importovana data'!B30</f>
        <v>2</v>
      </c>
      <c r="B30" s="1">
        <f>'importovana data'!J30</f>
        <v>7.25</v>
      </c>
      <c r="C30" s="1">
        <f>'importovana data'!K30</f>
        <v>25.5</v>
      </c>
      <c r="D30" s="11">
        <f t="shared" si="0"/>
        <v>0.86033800657099369</v>
      </c>
      <c r="E30" s="12">
        <f t="shared" si="1"/>
        <v>1.4065401804339552</v>
      </c>
      <c r="V30" s="57">
        <f t="shared" si="2"/>
        <v>7.25</v>
      </c>
      <c r="W30" s="65">
        <f>'importovana data'!L30</f>
        <v>3.5169999999999999</v>
      </c>
      <c r="X30" s="68">
        <f t="shared" si="5"/>
        <v>3.4875205929112107</v>
      </c>
    </row>
    <row r="31" spans="1:24" x14ac:dyDescent="0.25">
      <c r="A31" s="1">
        <f>'importovana data'!B31</f>
        <v>2</v>
      </c>
      <c r="B31" s="1">
        <f>'importovana data'!J31</f>
        <v>5.71</v>
      </c>
      <c r="C31" s="1">
        <f>'importovana data'!K31</f>
        <v>20.452999999999999</v>
      </c>
      <c r="D31" s="11">
        <f t="shared" si="0"/>
        <v>0.75663610824584804</v>
      </c>
      <c r="E31" s="12">
        <f t="shared" si="1"/>
        <v>1.3107570183526043</v>
      </c>
      <c r="V31" s="57">
        <f t="shared" si="2"/>
        <v>5.71</v>
      </c>
      <c r="W31" s="65">
        <f>'importovana data'!L31</f>
        <v>3.5819999999999999</v>
      </c>
      <c r="X31" s="68">
        <f>$L$40*ABS(V31)^($L$38-1)</f>
        <v>3.5155030127298534</v>
      </c>
    </row>
    <row r="32" spans="1:24" x14ac:dyDescent="0.25">
      <c r="A32" s="1">
        <f>'importovana data'!B32</f>
        <v>2</v>
      </c>
      <c r="B32" s="1">
        <f>'importovana data'!J32</f>
        <v>4.47</v>
      </c>
      <c r="C32" s="1">
        <f>'importovana data'!K32</f>
        <v>16.506</v>
      </c>
      <c r="D32" s="11">
        <f t="shared" si="0"/>
        <v>0.6503075231319364</v>
      </c>
      <c r="E32" s="12">
        <f t="shared" si="1"/>
        <v>1.2176418407733272</v>
      </c>
      <c r="V32" s="57">
        <f t="shared" si="2"/>
        <v>4.47</v>
      </c>
      <c r="W32" s="65">
        <f>'importovana data'!L32</f>
        <v>3.6930000000000001</v>
      </c>
      <c r="X32" s="68">
        <f>$L$40*ABS(V32)^($L$38-1)</f>
        <v>3.6429033635744617</v>
      </c>
    </row>
    <row r="33" spans="1:24" x14ac:dyDescent="0.25">
      <c r="A33" s="1">
        <f>'importovana data'!B33</f>
        <v>2</v>
      </c>
      <c r="B33" s="1">
        <f>'importovana data'!J33</f>
        <v>3.55</v>
      </c>
      <c r="C33" s="1">
        <f>'importovana data'!K33</f>
        <v>13.375</v>
      </c>
      <c r="D33" s="11">
        <f t="shared" si="0"/>
        <v>0.5502283530550941</v>
      </c>
      <c r="E33" s="12">
        <f t="shared" si="1"/>
        <v>1.126293790693266</v>
      </c>
      <c r="V33" s="57">
        <f t="shared" si="2"/>
        <v>3.55</v>
      </c>
      <c r="W33" s="65">
        <f>'importovana data'!L33</f>
        <v>3.7679999999999998</v>
      </c>
      <c r="X33" s="68">
        <f>$L$40*ABS(V33)^($L$38-1)</f>
        <v>3.7670307216142862</v>
      </c>
    </row>
    <row r="34" spans="1:24" x14ac:dyDescent="0.25">
      <c r="A34" s="1">
        <f>'importovana data'!B34</f>
        <v>2</v>
      </c>
      <c r="B34" s="1">
        <f>'importovana data'!J34</f>
        <v>2.78</v>
      </c>
      <c r="C34" s="1">
        <f>'importovana data'!K34</f>
        <v>10.795</v>
      </c>
      <c r="D34" s="11">
        <f t="shared" si="0"/>
        <v>0.44404479591807622</v>
      </c>
      <c r="E34" s="12">
        <f t="shared" si="1"/>
        <v>1.0332226466702497</v>
      </c>
      <c r="V34" s="57">
        <f t="shared" si="2"/>
        <v>2.78</v>
      </c>
      <c r="W34" s="65">
        <f>'importovana data'!L34</f>
        <v>3.883</v>
      </c>
      <c r="X34" s="68">
        <f t="shared" ref="X34:X40" si="6">$L$40*ABS(V34)^($L$38-1)</f>
        <v>3.9033567996712555</v>
      </c>
    </row>
    <row r="35" spans="1:24" ht="15.75" thickBot="1" x14ac:dyDescent="0.3">
      <c r="A35" s="1">
        <f>'importovana data'!B35</f>
        <v>2</v>
      </c>
      <c r="B35" s="1">
        <f>'importovana data'!J35</f>
        <v>2.16</v>
      </c>
      <c r="C35" s="1">
        <f>'importovana data'!K35</f>
        <v>8.7249999999999996</v>
      </c>
      <c r="D35" s="11">
        <f t="shared" si="0"/>
        <v>0.3344537511509309</v>
      </c>
      <c r="E35" s="12">
        <f t="shared" si="1"/>
        <v>0.94076543563121751</v>
      </c>
      <c r="V35" s="57">
        <f t="shared" si="2"/>
        <v>2.16</v>
      </c>
      <c r="W35" s="65">
        <f>'importovana data'!L35</f>
        <v>4.0389999999999997</v>
      </c>
      <c r="X35" s="68">
        <f t="shared" si="6"/>
        <v>4.0492332015745927</v>
      </c>
    </row>
    <row r="36" spans="1:24" ht="18" x14ac:dyDescent="0.35">
      <c r="A36" s="1">
        <f>'importovana data'!B36</f>
        <v>2</v>
      </c>
      <c r="B36" s="1">
        <f>'importovana data'!J36</f>
        <v>1.7</v>
      </c>
      <c r="C36" s="1">
        <f>'importovana data'!K36</f>
        <v>7.0720000000000001</v>
      </c>
      <c r="D36" s="11">
        <f t="shared" si="0"/>
        <v>0.23044892137827391</v>
      </c>
      <c r="E36" s="12">
        <f t="shared" si="1"/>
        <v>0.84954225200501665</v>
      </c>
      <c r="G36" s="17" t="s">
        <v>15</v>
      </c>
      <c r="H36" s="17"/>
      <c r="I36" s="17"/>
      <c r="J36" s="17"/>
      <c r="K36" s="18" t="s">
        <v>16</v>
      </c>
      <c r="L36" s="19">
        <v>0.6573</v>
      </c>
      <c r="M36" s="18" t="s">
        <v>16</v>
      </c>
      <c r="N36" s="19">
        <v>0.6038</v>
      </c>
      <c r="O36" t="s">
        <v>17</v>
      </c>
      <c r="V36" s="57">
        <f t="shared" si="2"/>
        <v>1.7</v>
      </c>
      <c r="W36" s="65">
        <f>'importovana data'!L36</f>
        <v>4.16</v>
      </c>
      <c r="X36" s="68">
        <f t="shared" si="6"/>
        <v>4.1927125788197248</v>
      </c>
    </row>
    <row r="37" spans="1:24" ht="18" x14ac:dyDescent="0.35">
      <c r="A37" s="1">
        <f>'importovana data'!B37</f>
        <v>2</v>
      </c>
      <c r="B37" s="1">
        <f>'importovana data'!J37</f>
        <v>1.34</v>
      </c>
      <c r="C37" s="1">
        <f>'importovana data'!K37</f>
        <v>5.7649999999999997</v>
      </c>
      <c r="D37" s="11">
        <f t="shared" si="0"/>
        <v>0.12710479836480765</v>
      </c>
      <c r="E37" s="12">
        <f t="shared" si="1"/>
        <v>0.76079931163071779</v>
      </c>
      <c r="G37" s="17" t="s">
        <v>18</v>
      </c>
      <c r="H37" s="17"/>
      <c r="I37" s="17"/>
      <c r="K37" s="2" t="s">
        <v>19</v>
      </c>
      <c r="L37" s="20">
        <f>10^L36</f>
        <v>4.5425529673887102</v>
      </c>
      <c r="M37" s="2" t="s">
        <v>19</v>
      </c>
      <c r="N37" s="20">
        <f>10^N36</f>
        <v>4.0160582194116685</v>
      </c>
      <c r="O37" t="s">
        <v>20</v>
      </c>
      <c r="V37" s="57">
        <f t="shared" si="2"/>
        <v>1.34</v>
      </c>
      <c r="W37" s="65">
        <f>'importovana data'!L37</f>
        <v>4.3019999999999996</v>
      </c>
      <c r="X37" s="68">
        <f t="shared" si="6"/>
        <v>4.3403157712260665</v>
      </c>
    </row>
    <row r="38" spans="1:24" ht="15.75" thickBot="1" x14ac:dyDescent="0.3">
      <c r="A38" s="1">
        <f>'importovana data'!B38</f>
        <v>2</v>
      </c>
      <c r="B38" s="1">
        <f>'importovana data'!J38</f>
        <v>1.08</v>
      </c>
      <c r="C38" s="1">
        <f>'importovana data'!K38</f>
        <v>4.7590000000000003</v>
      </c>
      <c r="D38" s="11">
        <f t="shared" si="0"/>
        <v>3.342375548694973E-2</v>
      </c>
      <c r="E38" s="12">
        <f t="shared" si="1"/>
        <v>0.67751570479875756</v>
      </c>
      <c r="G38" s="17" t="s">
        <v>21</v>
      </c>
      <c r="H38" s="17"/>
      <c r="I38" s="17"/>
      <c r="K38" s="2" t="s">
        <v>48</v>
      </c>
      <c r="L38" s="21">
        <v>0.85460000000000003</v>
      </c>
      <c r="M38" s="2" t="s">
        <v>48</v>
      </c>
      <c r="N38" s="21">
        <v>0.92949999999999999</v>
      </c>
      <c r="O38" t="s">
        <v>22</v>
      </c>
      <c r="V38" s="57">
        <f t="shared" si="2"/>
        <v>1.08</v>
      </c>
      <c r="W38" s="65">
        <f>'importovana data'!L38</f>
        <v>4.4059999999999997</v>
      </c>
      <c r="X38" s="68">
        <f t="shared" si="6"/>
        <v>4.4786028336692505</v>
      </c>
    </row>
    <row r="39" spans="1:24" ht="15.75" thickBot="1" x14ac:dyDescent="0.3">
      <c r="A39" s="1">
        <f>'importovana data'!B39</f>
        <v>2</v>
      </c>
      <c r="B39" s="1">
        <f>'importovana data'!J39</f>
        <v>0.82</v>
      </c>
      <c r="C39" s="1">
        <f>'importovana data'!K39</f>
        <v>3.8929999999999998</v>
      </c>
      <c r="D39" s="11">
        <f t="shared" si="0"/>
        <v>-8.6186147616283335E-2</v>
      </c>
      <c r="E39" s="12">
        <f t="shared" si="1"/>
        <v>0.59028440371816193</v>
      </c>
      <c r="K39" s="2"/>
      <c r="L39" s="22"/>
      <c r="M39" s="2"/>
      <c r="N39" s="22"/>
      <c r="V39" s="57">
        <f t="shared" si="2"/>
        <v>0.82</v>
      </c>
      <c r="W39" s="65">
        <f>'importovana data'!L39</f>
        <v>4.7480000000000002</v>
      </c>
      <c r="X39" s="68">
        <f t="shared" si="6"/>
        <v>4.6615873919109969</v>
      </c>
    </row>
    <row r="40" spans="1:24" ht="15.75" thickBot="1" x14ac:dyDescent="0.3">
      <c r="A40" s="1">
        <f>'importovana data'!B40</f>
        <v>2</v>
      </c>
      <c r="B40" s="1">
        <f>'importovana data'!J40</f>
        <v>0.67</v>
      </c>
      <c r="C40" s="1">
        <f>'importovana data'!K40</f>
        <v>3.1930000000000001</v>
      </c>
      <c r="D40" s="11">
        <f t="shared" si="0"/>
        <v>-0.17392519729917355</v>
      </c>
      <c r="E40" s="12">
        <f t="shared" si="1"/>
        <v>0.50419891853944487</v>
      </c>
      <c r="G40" t="s">
        <v>23</v>
      </c>
      <c r="K40" s="2" t="s">
        <v>24</v>
      </c>
      <c r="L40" s="23">
        <f>L37*((L38*(1-'importovana data'!T3^(2/zpracování!L38))/(1-'importovana data'!T3^2))^L38)</f>
        <v>4.5290004579212821</v>
      </c>
      <c r="M40" s="2" t="s">
        <v>24</v>
      </c>
      <c r="N40" s="23">
        <f>N37*((N38*(1-'importovana data'!T3^(2/zpracování!N38))/(1-'importovana data'!T3^2))^N38)</f>
        <v>4.010242268035876</v>
      </c>
      <c r="V40" s="57">
        <f t="shared" si="2"/>
        <v>0.67</v>
      </c>
      <c r="W40" s="65">
        <f>'importovana data'!L40</f>
        <v>4.766</v>
      </c>
      <c r="X40" s="68">
        <f t="shared" si="6"/>
        <v>4.8005510041934567</v>
      </c>
    </row>
    <row r="41" spans="1:24" ht="15.75" thickBot="1" x14ac:dyDescent="0.3">
      <c r="A41" s="1">
        <f>'importovana data'!B41</f>
        <v>2</v>
      </c>
      <c r="B41" s="1">
        <f>'importovana data'!J41</f>
        <v>0.51</v>
      </c>
      <c r="C41" s="1">
        <f>'importovana data'!K41</f>
        <v>2.6230000000000002</v>
      </c>
      <c r="D41" s="13">
        <f t="shared" si="0"/>
        <v>-0.29242982390206362</v>
      </c>
      <c r="E41" s="14">
        <f t="shared" si="1"/>
        <v>0.41879829059035362</v>
      </c>
      <c r="V41" s="57">
        <f t="shared" si="2"/>
        <v>0.51</v>
      </c>
      <c r="W41" s="65">
        <f>'importovana data'!L41</f>
        <v>5.1429999999999998</v>
      </c>
      <c r="X41" s="68">
        <f>$L$40*ABS(V41)^($L$38-1)</f>
        <v>4.9948409199091097</v>
      </c>
    </row>
    <row r="42" spans="1:24" x14ac:dyDescent="0.25">
      <c r="A42" s="1">
        <f>'importovana data'!B42</f>
        <v>3</v>
      </c>
      <c r="B42" s="1">
        <f>'importovana data'!J42</f>
        <v>0.51</v>
      </c>
      <c r="C42" s="1">
        <f>'importovana data'!K42</f>
        <v>2.6909999999999998</v>
      </c>
      <c r="D42" s="15">
        <f t="shared" si="0"/>
        <v>-0.29242982390206362</v>
      </c>
      <c r="E42" s="16">
        <f t="shared" si="1"/>
        <v>0.42991369776375449</v>
      </c>
      <c r="V42" s="57">
        <f t="shared" si="2"/>
        <v>0.51</v>
      </c>
      <c r="W42" s="65">
        <f>'importovana data'!L42</f>
        <v>5.2759999999999998</v>
      </c>
      <c r="X42" s="68">
        <f>$L$60*ABS(V42)^($L$58-1)</f>
        <v>5.3977058377545131</v>
      </c>
    </row>
    <row r="43" spans="1:24" x14ac:dyDescent="0.25">
      <c r="A43" s="1">
        <f>'importovana data'!B43</f>
        <v>3</v>
      </c>
      <c r="B43" s="1">
        <f>'importovana data'!J43</f>
        <v>0.67</v>
      </c>
      <c r="C43" s="1">
        <f>'importovana data'!K43</f>
        <v>3.4060000000000001</v>
      </c>
      <c r="D43" s="5">
        <f t="shared" si="0"/>
        <v>-0.17392519729917355</v>
      </c>
      <c r="E43" s="6">
        <f t="shared" si="1"/>
        <v>0.53224464362658219</v>
      </c>
      <c r="V43" s="57">
        <f t="shared" si="2"/>
        <v>0.67</v>
      </c>
      <c r="W43" s="65">
        <f>'importovana data'!L43</f>
        <v>5.0839999999999996</v>
      </c>
      <c r="X43" s="68">
        <f t="shared" ref="X43:X52" si="7">$L$60*ABS(V43)^($L$58-1)</f>
        <v>5.2073168494024582</v>
      </c>
    </row>
    <row r="44" spans="1:24" x14ac:dyDescent="0.25">
      <c r="A44" s="1">
        <f>'importovana data'!B44</f>
        <v>3</v>
      </c>
      <c r="B44" s="1">
        <f>'importovana data'!J44</f>
        <v>0.82</v>
      </c>
      <c r="C44" s="1">
        <f>'importovana data'!K44</f>
        <v>4.2949999999999999</v>
      </c>
      <c r="D44" s="5">
        <f t="shared" si="0"/>
        <v>-8.6186147616283335E-2</v>
      </c>
      <c r="E44" s="6">
        <f t="shared" si="1"/>
        <v>0.63296316816726106</v>
      </c>
      <c r="V44" s="57">
        <f t="shared" si="2"/>
        <v>0.82</v>
      </c>
      <c r="W44" s="65">
        <f>'importovana data'!L44</f>
        <v>5.2380000000000004</v>
      </c>
      <c r="X44" s="68">
        <f t="shared" si="7"/>
        <v>5.0706956576090167</v>
      </c>
    </row>
    <row r="45" spans="1:24" x14ac:dyDescent="0.25">
      <c r="A45" s="1">
        <f>'importovana data'!B45</f>
        <v>3</v>
      </c>
      <c r="B45" s="1">
        <f>'importovana data'!J45</f>
        <v>1.08</v>
      </c>
      <c r="C45" s="1">
        <f>'importovana data'!K45</f>
        <v>5.2910000000000004</v>
      </c>
      <c r="D45" s="5">
        <f t="shared" si="0"/>
        <v>3.342375548694973E-2</v>
      </c>
      <c r="E45" s="6">
        <f t="shared" si="1"/>
        <v>0.72353776153205684</v>
      </c>
      <c r="V45" s="57">
        <f t="shared" si="2"/>
        <v>1.08</v>
      </c>
      <c r="W45" s="65">
        <f>'importovana data'!L45</f>
        <v>4.899</v>
      </c>
      <c r="X45" s="68">
        <f t="shared" si="7"/>
        <v>4.8902029329906229</v>
      </c>
    </row>
    <row r="46" spans="1:24" x14ac:dyDescent="0.25">
      <c r="A46" s="1">
        <f>'importovana data'!B46</f>
        <v>3</v>
      </c>
      <c r="B46" s="1">
        <f>'importovana data'!J46</f>
        <v>1.34</v>
      </c>
      <c r="C46" s="1">
        <f>'importovana data'!K46</f>
        <v>6.52</v>
      </c>
      <c r="D46" s="5">
        <f t="shared" si="0"/>
        <v>0.12710479836480765</v>
      </c>
      <c r="E46" s="6">
        <f t="shared" si="1"/>
        <v>0.81424759573192018</v>
      </c>
      <c r="V46" s="57">
        <f t="shared" si="2"/>
        <v>1.34</v>
      </c>
      <c r="W46" s="65">
        <f>'importovana data'!L46</f>
        <v>4.8659999999999997</v>
      </c>
      <c r="X46" s="68">
        <f>$L$60*ABS(V46)^($L$58-1)</f>
        <v>4.7533353663950306</v>
      </c>
    </row>
    <row r="47" spans="1:24" x14ac:dyDescent="0.25">
      <c r="A47" s="1">
        <f>'importovana data'!B47</f>
        <v>3</v>
      </c>
      <c r="B47" s="1">
        <f>'importovana data'!J47</f>
        <v>1.7</v>
      </c>
      <c r="C47" s="1">
        <f>'importovana data'!K47</f>
        <v>7.9889999999999999</v>
      </c>
      <c r="D47" s="5">
        <f t="shared" si="0"/>
        <v>0.23044892137827391</v>
      </c>
      <c r="E47" s="6">
        <f t="shared" si="1"/>
        <v>0.90249242115860362</v>
      </c>
      <c r="V47" s="57">
        <f t="shared" si="2"/>
        <v>1.7</v>
      </c>
      <c r="W47" s="65">
        <f>'importovana data'!L47</f>
        <v>4.6989999999999998</v>
      </c>
      <c r="X47" s="68">
        <f t="shared" si="7"/>
        <v>4.6067895175881759</v>
      </c>
    </row>
    <row r="48" spans="1:24" x14ac:dyDescent="0.25">
      <c r="A48" s="1">
        <f>'importovana data'!B48</f>
        <v>3</v>
      </c>
      <c r="B48" s="1">
        <f>'importovana data'!J48</f>
        <v>2.16</v>
      </c>
      <c r="C48" s="1">
        <f>'importovana data'!K48</f>
        <v>9.875</v>
      </c>
      <c r="D48" s="5">
        <f t="shared" si="0"/>
        <v>0.3344537511509309</v>
      </c>
      <c r="E48" s="6">
        <f t="shared" si="1"/>
        <v>0.99453710429849784</v>
      </c>
      <c r="V48" s="57">
        <f t="shared" si="2"/>
        <v>2.16</v>
      </c>
      <c r="W48" s="65">
        <f>'importovana data'!L48</f>
        <v>4.5720000000000001</v>
      </c>
      <c r="X48" s="68">
        <f t="shared" si="7"/>
        <v>4.4638679040435925</v>
      </c>
    </row>
    <row r="49" spans="1:24" x14ac:dyDescent="0.25">
      <c r="A49" s="1">
        <f>'importovana data'!B49</f>
        <v>3</v>
      </c>
      <c r="B49" s="1">
        <f>'importovana data'!J49</f>
        <v>2.78</v>
      </c>
      <c r="C49" s="1">
        <f>'importovana data'!K49</f>
        <v>12.016999999999999</v>
      </c>
      <c r="D49" s="5">
        <f t="shared" si="0"/>
        <v>0.44404479591807622</v>
      </c>
      <c r="E49" s="6">
        <f t="shared" si="1"/>
        <v>1.07979606117236</v>
      </c>
      <c r="V49" s="57">
        <f t="shared" si="2"/>
        <v>2.78</v>
      </c>
      <c r="W49" s="65">
        <f>'importovana data'!L49</f>
        <v>4.3230000000000004</v>
      </c>
      <c r="X49" s="68">
        <f t="shared" si="7"/>
        <v>4.3180647750198524</v>
      </c>
    </row>
    <row r="50" spans="1:24" x14ac:dyDescent="0.25">
      <c r="A50" s="1">
        <f>'importovana data'!B50</f>
        <v>3</v>
      </c>
      <c r="B50" s="1">
        <f>'importovana data'!J50</f>
        <v>3.55</v>
      </c>
      <c r="C50" s="1">
        <f>'importovana data'!K50</f>
        <v>14.708</v>
      </c>
      <c r="D50" s="5">
        <f t="shared" si="0"/>
        <v>0.5502283530550941</v>
      </c>
      <c r="E50" s="6">
        <f t="shared" si="1"/>
        <v>1.1675536211968247</v>
      </c>
      <c r="V50" s="57">
        <f t="shared" si="2"/>
        <v>3.55</v>
      </c>
      <c r="W50" s="65">
        <f>'importovana data'!L50</f>
        <v>4.1429999999999998</v>
      </c>
      <c r="X50" s="68">
        <f t="shared" si="7"/>
        <v>4.1813391690964785</v>
      </c>
    </row>
    <row r="51" spans="1:24" x14ac:dyDescent="0.25">
      <c r="A51" s="1">
        <f>'importovana data'!B51</f>
        <v>3</v>
      </c>
      <c r="B51" s="1">
        <f>'importovana data'!J51</f>
        <v>4.47</v>
      </c>
      <c r="C51" s="1">
        <f>'importovana data'!K51</f>
        <v>18.004000000000001</v>
      </c>
      <c r="D51" s="5">
        <f t="shared" si="0"/>
        <v>0.6503075231319364</v>
      </c>
      <c r="E51" s="6">
        <f t="shared" si="1"/>
        <v>1.2553690042664414</v>
      </c>
      <c r="V51" s="57">
        <f t="shared" si="2"/>
        <v>4.47</v>
      </c>
      <c r="W51" s="65">
        <f>'importovana data'!L51</f>
        <v>4.0279999999999996</v>
      </c>
      <c r="X51" s="68">
        <f t="shared" si="7"/>
        <v>4.0564392657261745</v>
      </c>
    </row>
    <row r="52" spans="1:24" x14ac:dyDescent="0.25">
      <c r="A52" s="1">
        <f>'importovana data'!B52</f>
        <v>3</v>
      </c>
      <c r="B52" s="1">
        <f>'importovana data'!J52</f>
        <v>5.71</v>
      </c>
      <c r="C52" s="1">
        <f>'importovana data'!K52</f>
        <v>22.204999999999998</v>
      </c>
      <c r="D52" s="5">
        <f t="shared" si="0"/>
        <v>0.75663610824584804</v>
      </c>
      <c r="E52" s="6">
        <f t="shared" si="1"/>
        <v>1.3464507775096948</v>
      </c>
      <c r="V52" s="57">
        <f t="shared" si="2"/>
        <v>5.71</v>
      </c>
      <c r="W52" s="65">
        <f>'importovana data'!L52</f>
        <v>3.8889999999999998</v>
      </c>
      <c r="X52" s="68">
        <f t="shared" si="7"/>
        <v>3.9278250555735061</v>
      </c>
    </row>
    <row r="53" spans="1:24" x14ac:dyDescent="0.25">
      <c r="A53" s="1">
        <f>'importovana data'!B53</f>
        <v>3</v>
      </c>
      <c r="B53" s="1">
        <f>'importovana data'!J53</f>
        <v>7.25</v>
      </c>
      <c r="C53" s="1">
        <f>'importovana data'!K53</f>
        <v>27.306000000000001</v>
      </c>
      <c r="D53" s="5">
        <f t="shared" si="0"/>
        <v>0.86033800657099369</v>
      </c>
      <c r="E53" s="6">
        <f t="shared" si="1"/>
        <v>1.4362580858900367</v>
      </c>
      <c r="V53" s="57">
        <f t="shared" si="2"/>
        <v>7.25</v>
      </c>
      <c r="W53" s="65">
        <f>'importovana data'!L53</f>
        <v>3.766</v>
      </c>
      <c r="X53" s="68">
        <f>$N$60*ABS(V53)^($N$58-1)</f>
        <v>3.7328663098281161</v>
      </c>
    </row>
    <row r="54" spans="1:24" x14ac:dyDescent="0.25">
      <c r="A54" s="1">
        <f>'importovana data'!B54</f>
        <v>3</v>
      </c>
      <c r="B54" s="1">
        <f>'importovana data'!J54</f>
        <v>9.26</v>
      </c>
      <c r="C54" s="1">
        <f>'importovana data'!K54</f>
        <v>33.496000000000002</v>
      </c>
      <c r="D54" s="5">
        <f t="shared" si="0"/>
        <v>0.96661098668193435</v>
      </c>
      <c r="E54" s="6">
        <f t="shared" si="1"/>
        <v>1.5249929478831741</v>
      </c>
      <c r="V54" s="57">
        <f t="shared" si="2"/>
        <v>9.26</v>
      </c>
      <c r="W54" s="65">
        <f>'importovana data'!L54</f>
        <v>3.617</v>
      </c>
      <c r="X54" s="68">
        <f t="shared" ref="X54:X61" si="8">$N$60*ABS(V54)^($N$58-1)</f>
        <v>3.6319500114950034</v>
      </c>
    </row>
    <row r="55" spans="1:24" ht="15.75" thickBot="1" x14ac:dyDescent="0.3">
      <c r="A55" s="1">
        <f>'importovana data'!B55</f>
        <v>3</v>
      </c>
      <c r="B55" s="1">
        <f>'importovana data'!J55</f>
        <v>11.78</v>
      </c>
      <c r="C55" s="1">
        <f>'importovana data'!K55</f>
        <v>41.481000000000002</v>
      </c>
      <c r="D55" s="5">
        <f t="shared" si="0"/>
        <v>1.0711452904510828</v>
      </c>
      <c r="E55" s="6">
        <f t="shared" si="1"/>
        <v>1.6178492175638453</v>
      </c>
      <c r="V55" s="57">
        <f t="shared" si="2"/>
        <v>11.78</v>
      </c>
      <c r="W55" s="65">
        <f>'importovana data'!L55</f>
        <v>3.5209999999999999</v>
      </c>
      <c r="X55" s="68">
        <f t="shared" si="8"/>
        <v>3.5353467843522512</v>
      </c>
    </row>
    <row r="56" spans="1:24" ht="18" x14ac:dyDescent="0.35">
      <c r="A56" s="1">
        <f>'importovana data'!B56</f>
        <v>3</v>
      </c>
      <c r="B56" s="1">
        <f>'importovana data'!J56</f>
        <v>14.96</v>
      </c>
      <c r="C56" s="1">
        <f>'importovana data'!K56</f>
        <v>51.228000000000002</v>
      </c>
      <c r="D56" s="5">
        <f t="shared" si="0"/>
        <v>1.1749315935284426</v>
      </c>
      <c r="E56" s="6">
        <f t="shared" si="1"/>
        <v>1.7095074008515716</v>
      </c>
      <c r="G56" s="17" t="s">
        <v>15</v>
      </c>
      <c r="H56" s="17"/>
      <c r="I56" s="17"/>
      <c r="J56" s="17"/>
      <c r="K56" s="18" t="s">
        <v>16</v>
      </c>
      <c r="L56" s="19">
        <v>0.69489999999999996</v>
      </c>
      <c r="M56" s="18" t="s">
        <v>16</v>
      </c>
      <c r="N56" s="19">
        <v>0.6694</v>
      </c>
      <c r="O56" t="s">
        <v>17</v>
      </c>
      <c r="V56" s="57">
        <f t="shared" si="2"/>
        <v>14.96</v>
      </c>
      <c r="W56" s="65">
        <f>'importovana data'!L56</f>
        <v>3.4239999999999999</v>
      </c>
      <c r="X56" s="68">
        <f t="shared" si="8"/>
        <v>3.4419769249940217</v>
      </c>
    </row>
    <row r="57" spans="1:24" ht="18" x14ac:dyDescent="0.35">
      <c r="A57" s="1">
        <f>'importovana data'!B57</f>
        <v>3</v>
      </c>
      <c r="B57" s="1">
        <f>'importovana data'!J57</f>
        <v>19.079999999999998</v>
      </c>
      <c r="C57" s="1">
        <f>'importovana data'!K57</f>
        <v>63.603999999999999</v>
      </c>
      <c r="D57" s="5">
        <f t="shared" si="0"/>
        <v>1.2805783703680762</v>
      </c>
      <c r="E57" s="6">
        <f t="shared" si="1"/>
        <v>1.803484428907874</v>
      </c>
      <c r="G57" s="17" t="s">
        <v>18</v>
      </c>
      <c r="H57" s="17"/>
      <c r="I57" s="17"/>
      <c r="K57" s="2" t="s">
        <v>19</v>
      </c>
      <c r="L57" s="20">
        <f>10^L56</f>
        <v>4.9533612231554764</v>
      </c>
      <c r="M57" s="2" t="s">
        <v>19</v>
      </c>
      <c r="N57" s="20">
        <f>10^N56</f>
        <v>4.6708938748255671</v>
      </c>
      <c r="O57" t="s">
        <v>20</v>
      </c>
      <c r="V57" s="57">
        <f t="shared" si="2"/>
        <v>19.079999999999998</v>
      </c>
      <c r="W57" s="65">
        <f>'importovana data'!L57</f>
        <v>3.3340000000000001</v>
      </c>
      <c r="X57" s="68">
        <f t="shared" si="8"/>
        <v>3.3494655511681928</v>
      </c>
    </row>
    <row r="58" spans="1:24" ht="15.75" thickBot="1" x14ac:dyDescent="0.3">
      <c r="A58" s="1">
        <f>'importovana data'!B58</f>
        <v>3</v>
      </c>
      <c r="B58" s="1">
        <f>'importovana data'!J58</f>
        <v>24.27</v>
      </c>
      <c r="C58" s="1">
        <f>'importovana data'!K58</f>
        <v>78.957999999999998</v>
      </c>
      <c r="D58" s="5">
        <f t="shared" si="0"/>
        <v>1.3850697763319348</v>
      </c>
      <c r="E58" s="6">
        <f t="shared" si="1"/>
        <v>1.8973961391554461</v>
      </c>
      <c r="G58" s="17" t="s">
        <v>21</v>
      </c>
      <c r="H58" s="17"/>
      <c r="I58" s="17"/>
      <c r="K58" s="2" t="s">
        <v>48</v>
      </c>
      <c r="L58" s="21">
        <v>0.86839999999999995</v>
      </c>
      <c r="M58" s="2" t="s">
        <v>48</v>
      </c>
      <c r="N58" s="21">
        <v>0.88800000000000001</v>
      </c>
      <c r="O58" t="s">
        <v>22</v>
      </c>
      <c r="V58" s="57">
        <f t="shared" si="2"/>
        <v>24.27</v>
      </c>
      <c r="W58" s="65">
        <f>'importovana data'!L58</f>
        <v>3.2530000000000001</v>
      </c>
      <c r="X58" s="68">
        <f t="shared" si="8"/>
        <v>3.2604119633759074</v>
      </c>
    </row>
    <row r="59" spans="1:24" ht="15.75" thickBot="1" x14ac:dyDescent="0.3">
      <c r="A59" s="1">
        <f>'importovana data'!B59</f>
        <v>3</v>
      </c>
      <c r="B59" s="1">
        <f>'importovana data'!J59</f>
        <v>30.8</v>
      </c>
      <c r="C59" s="1">
        <f>'importovana data'!K59</f>
        <v>97.942999999999998</v>
      </c>
      <c r="D59" s="5">
        <f t="shared" si="0"/>
        <v>1.4885507165004443</v>
      </c>
      <c r="E59" s="6">
        <f t="shared" si="1"/>
        <v>1.9909734023521177</v>
      </c>
      <c r="K59" s="2"/>
      <c r="L59" s="22"/>
      <c r="M59" s="2"/>
      <c r="N59" s="22"/>
      <c r="V59" s="57">
        <f t="shared" si="2"/>
        <v>30.8</v>
      </c>
      <c r="W59" s="65">
        <f>'importovana data'!L59</f>
        <v>3.18</v>
      </c>
      <c r="X59" s="68">
        <f t="shared" si="8"/>
        <v>3.1745532235832234</v>
      </c>
    </row>
    <row r="60" spans="1:24" ht="15.75" thickBot="1" x14ac:dyDescent="0.3">
      <c r="A60" s="1">
        <f>'importovana data'!B60</f>
        <v>3</v>
      </c>
      <c r="B60" s="1">
        <f>'importovana data'!J60</f>
        <v>39.28</v>
      </c>
      <c r="C60" s="1">
        <f>'importovana data'!K60</f>
        <v>121.965</v>
      </c>
      <c r="D60" s="5">
        <f t="shared" si="0"/>
        <v>1.594171479114912</v>
      </c>
      <c r="E60" s="6">
        <f t="shared" si="1"/>
        <v>2.0862352201201939</v>
      </c>
      <c r="G60" t="s">
        <v>23</v>
      </c>
      <c r="K60" s="2" t="s">
        <v>24</v>
      </c>
      <c r="L60" s="23">
        <f>L57*((L58*(1-'importovana data'!T3^(2/zpracování!L58))/(1-'importovana data'!T3^2))^L58)</f>
        <v>4.9399829275301146</v>
      </c>
      <c r="M60" s="2" t="s">
        <v>24</v>
      </c>
      <c r="N60" s="23">
        <f>N57*((N58*(1-'importovana data'!T3^(2/zpracování!N58))/(1-'importovana data'!T3^2))^N58)</f>
        <v>4.6601542606765749</v>
      </c>
      <c r="V60" s="57">
        <f t="shared" si="2"/>
        <v>39.28</v>
      </c>
      <c r="W60" s="65">
        <f>'importovana data'!L60</f>
        <v>3.105</v>
      </c>
      <c r="X60" s="68">
        <f t="shared" si="8"/>
        <v>3.0892502273271423</v>
      </c>
    </row>
    <row r="61" spans="1:24" ht="15.75" thickBot="1" x14ac:dyDescent="0.3">
      <c r="A61" s="1">
        <f>'importovana data'!B61</f>
        <v>3</v>
      </c>
      <c r="B61" s="1">
        <f>'importovana data'!J61</f>
        <v>49.98</v>
      </c>
      <c r="C61" s="1">
        <f>'importovana data'!K61</f>
        <v>152.297</v>
      </c>
      <c r="D61" s="7">
        <f t="shared" si="0"/>
        <v>1.6987962517904311</v>
      </c>
      <c r="E61" s="8">
        <f t="shared" si="1"/>
        <v>2.1826913485344801</v>
      </c>
      <c r="V61" s="59">
        <f t="shared" si="2"/>
        <v>49.98</v>
      </c>
      <c r="W61" s="69">
        <f>'importovana data'!L61</f>
        <v>3.0470000000000002</v>
      </c>
      <c r="X61" s="70">
        <f t="shared" si="8"/>
        <v>3.007011664437782</v>
      </c>
    </row>
    <row r="62" spans="1:24" x14ac:dyDescent="0.25">
      <c r="A62" s="1">
        <f>'importovana data'!B62</f>
        <v>4</v>
      </c>
      <c r="B62" s="1">
        <f>'importovana data'!J62</f>
        <v>49.98</v>
      </c>
      <c r="C62" s="1">
        <f>'importovana data'!K62</f>
        <v>151.501</v>
      </c>
      <c r="D62" s="9">
        <f t="shared" si="0"/>
        <v>1.6987962517904311</v>
      </c>
      <c r="E62" s="10">
        <f t="shared" si="1"/>
        <v>2.1804154994591065</v>
      </c>
      <c r="V62" s="57">
        <f t="shared" si="2"/>
        <v>49.98</v>
      </c>
      <c r="W62" s="65">
        <f>'importovana data'!L62</f>
        <v>3.0310000000000001</v>
      </c>
      <c r="X62" s="68">
        <f>$N$80*ABS(V62)^($N$78-1)</f>
        <v>3.0118811363815641</v>
      </c>
    </row>
    <row r="63" spans="1:24" x14ac:dyDescent="0.25">
      <c r="A63" s="1">
        <f>'importovana data'!B63</f>
        <v>4</v>
      </c>
      <c r="B63" s="1">
        <f>'importovana data'!J63</f>
        <v>39.28</v>
      </c>
      <c r="C63" s="1">
        <f>'importovana data'!K63</f>
        <v>120.842</v>
      </c>
      <c r="D63" s="11">
        <f t="shared" si="0"/>
        <v>1.594171479114912</v>
      </c>
      <c r="E63" s="12">
        <f t="shared" si="1"/>
        <v>2.0822179044676443</v>
      </c>
      <c r="V63" s="57">
        <f t="shared" si="2"/>
        <v>39.28</v>
      </c>
      <c r="W63" s="65">
        <f>'importovana data'!L63</f>
        <v>3.0760000000000001</v>
      </c>
      <c r="X63" s="68">
        <f>$N$80*ABS(V63)^($N$78-1)</f>
        <v>3.0622911222173901</v>
      </c>
    </row>
    <row r="64" spans="1:24" x14ac:dyDescent="0.25">
      <c r="A64" s="1">
        <f>'importovana data'!B64</f>
        <v>4</v>
      </c>
      <c r="B64" s="1">
        <f>'importovana data'!J64</f>
        <v>30.95</v>
      </c>
      <c r="C64" s="1">
        <f>'importovana data'!K64</f>
        <v>96.518000000000001</v>
      </c>
      <c r="D64" s="11">
        <f t="shared" si="0"/>
        <v>1.4906606533561368</v>
      </c>
      <c r="E64" s="12">
        <f t="shared" si="1"/>
        <v>1.9846083140866966</v>
      </c>
      <c r="V64" s="57">
        <f t="shared" si="2"/>
        <v>30.95</v>
      </c>
      <c r="W64" s="65">
        <f>'importovana data'!L64</f>
        <v>3.1190000000000002</v>
      </c>
      <c r="X64" s="68">
        <f t="shared" ref="X64:X69" si="9">$N$80*ABS(V64)^($N$78-1)</f>
        <v>3.1129946277983458</v>
      </c>
    </row>
    <row r="65" spans="1:24" x14ac:dyDescent="0.25">
      <c r="A65" s="1">
        <f>'importovana data'!B65</f>
        <v>4</v>
      </c>
      <c r="B65" s="1">
        <f>'importovana data'!J65</f>
        <v>24.27</v>
      </c>
      <c r="C65" s="1">
        <f>'importovana data'!K65</f>
        <v>76.831000000000003</v>
      </c>
      <c r="D65" s="11">
        <f t="shared" si="0"/>
        <v>1.3850697763319348</v>
      </c>
      <c r="E65" s="12">
        <f t="shared" si="1"/>
        <v>1.8855364858192987</v>
      </c>
      <c r="V65" s="57">
        <f t="shared" si="2"/>
        <v>24.27</v>
      </c>
      <c r="W65" s="65">
        <f>'importovana data'!L65</f>
        <v>3.1659999999999999</v>
      </c>
      <c r="X65" s="68">
        <f t="shared" si="9"/>
        <v>3.1655821081353368</v>
      </c>
    </row>
    <row r="66" spans="1:24" x14ac:dyDescent="0.25">
      <c r="A66" s="1">
        <f>'importovana data'!B66</f>
        <v>4</v>
      </c>
      <c r="B66" s="1">
        <f>'importovana data'!J66</f>
        <v>19.079999999999998</v>
      </c>
      <c r="C66" s="1">
        <f>'importovana data'!K66</f>
        <v>61.209000000000003</v>
      </c>
      <c r="D66" s="11">
        <f t="shared" si="0"/>
        <v>1.2805783703680762</v>
      </c>
      <c r="E66" s="12">
        <f t="shared" si="1"/>
        <v>1.7868152842855047</v>
      </c>
      <c r="V66" s="57">
        <f t="shared" si="2"/>
        <v>19.079999999999998</v>
      </c>
      <c r="W66" s="65">
        <f>'importovana data'!L66</f>
        <v>3.2080000000000002</v>
      </c>
      <c r="X66" s="68">
        <f t="shared" si="9"/>
        <v>3.2184964949505561</v>
      </c>
    </row>
    <row r="67" spans="1:24" x14ac:dyDescent="0.25">
      <c r="A67" s="1">
        <f>'importovana data'!B67</f>
        <v>4</v>
      </c>
      <c r="B67" s="1">
        <f>'importovana data'!J67</f>
        <v>14.96</v>
      </c>
      <c r="C67" s="1">
        <f>'importovana data'!K67</f>
        <v>48.936</v>
      </c>
      <c r="D67" s="11">
        <f t="shared" ref="D67:D121" si="10">LOG10(B67)</f>
        <v>1.1749315935284426</v>
      </c>
      <c r="E67" s="12">
        <f t="shared" ref="E67:E121" si="11">LOG10(C67)</f>
        <v>1.6896284674897459</v>
      </c>
      <c r="V67" s="57">
        <f t="shared" ref="V67:V121" si="12">B67</f>
        <v>14.96</v>
      </c>
      <c r="W67" s="65">
        <f>'importovana data'!L67</f>
        <v>3.2709999999999999</v>
      </c>
      <c r="X67" s="68">
        <f t="shared" si="9"/>
        <v>3.2728952320934224</v>
      </c>
    </row>
    <row r="68" spans="1:24" x14ac:dyDescent="0.25">
      <c r="A68" s="1">
        <f>'importovana data'!B68</f>
        <v>4</v>
      </c>
      <c r="B68" s="1">
        <f>'importovana data'!J68</f>
        <v>11.78</v>
      </c>
      <c r="C68" s="1">
        <f>'importovana data'!K68</f>
        <v>39.042999999999999</v>
      </c>
      <c r="D68" s="11">
        <f t="shared" si="10"/>
        <v>1.0711452904510828</v>
      </c>
      <c r="E68" s="12">
        <f t="shared" si="11"/>
        <v>1.5915431807515372</v>
      </c>
      <c r="V68" s="57">
        <f t="shared" si="12"/>
        <v>11.78</v>
      </c>
      <c r="W68" s="65">
        <f>'importovana data'!L68</f>
        <v>3.3140000000000001</v>
      </c>
      <c r="X68" s="68">
        <f t="shared" si="9"/>
        <v>3.3272311991029841</v>
      </c>
    </row>
    <row r="69" spans="1:24" x14ac:dyDescent="0.25">
      <c r="A69" s="1">
        <f>'importovana data'!B69</f>
        <v>4</v>
      </c>
      <c r="B69" s="1">
        <f>'importovana data'!J69</f>
        <v>9.26</v>
      </c>
      <c r="C69" s="1">
        <f>'importovana data'!K69</f>
        <v>31.202999999999999</v>
      </c>
      <c r="D69" s="11">
        <f t="shared" si="10"/>
        <v>0.96661098668193435</v>
      </c>
      <c r="E69" s="12">
        <f t="shared" si="11"/>
        <v>1.4941963510957215</v>
      </c>
      <c r="V69" s="57">
        <f t="shared" si="12"/>
        <v>9.26</v>
      </c>
      <c r="W69" s="65">
        <f>'importovana data'!L69</f>
        <v>3.37</v>
      </c>
      <c r="X69" s="68">
        <f t="shared" si="9"/>
        <v>3.3828706589332631</v>
      </c>
    </row>
    <row r="70" spans="1:24" x14ac:dyDescent="0.25">
      <c r="A70" s="1">
        <f>'importovana data'!B70</f>
        <v>4</v>
      </c>
      <c r="B70" s="1">
        <f>'importovana data'!J70</f>
        <v>7.25</v>
      </c>
      <c r="C70" s="1">
        <f>'importovana data'!K70</f>
        <v>25.016999999999999</v>
      </c>
      <c r="D70" s="11">
        <f t="shared" si="10"/>
        <v>0.86033800657099369</v>
      </c>
      <c r="E70" s="12">
        <f t="shared" si="11"/>
        <v>1.3982352285563431</v>
      </c>
      <c r="V70" s="57">
        <f t="shared" si="12"/>
        <v>7.25</v>
      </c>
      <c r="W70" s="65">
        <f>'importovana data'!L70</f>
        <v>3.4510000000000001</v>
      </c>
      <c r="X70" s="68">
        <f>$N$80*ABS(V70)^($N$78-1)</f>
        <v>3.4403894051897694</v>
      </c>
    </row>
    <row r="71" spans="1:24" x14ac:dyDescent="0.25">
      <c r="A71" s="1">
        <f>'importovana data'!B71</f>
        <v>4</v>
      </c>
      <c r="B71" s="1">
        <f>'importovana data'!J71</f>
        <v>5.71</v>
      </c>
      <c r="C71" s="1">
        <f>'importovana data'!K71</f>
        <v>20.204000000000001</v>
      </c>
      <c r="D71" s="11">
        <f t="shared" si="10"/>
        <v>0.75663610824584804</v>
      </c>
      <c r="E71" s="12">
        <f t="shared" si="11"/>
        <v>1.305437359840312</v>
      </c>
      <c r="V71" s="57">
        <f t="shared" si="12"/>
        <v>5.71</v>
      </c>
      <c r="W71" s="65">
        <f>'importovana data'!L71</f>
        <v>3.5379999999999998</v>
      </c>
      <c r="X71" s="68">
        <f>$L$80*ABS(V71)^($L$78-1)</f>
        <v>3.4850848642692731</v>
      </c>
    </row>
    <row r="72" spans="1:24" x14ac:dyDescent="0.25">
      <c r="A72" s="1">
        <f>'importovana data'!B72</f>
        <v>4</v>
      </c>
      <c r="B72" s="1">
        <f>'importovana data'!J72</f>
        <v>4.47</v>
      </c>
      <c r="C72" s="1">
        <f>'importovana data'!K72</f>
        <v>16.202000000000002</v>
      </c>
      <c r="D72" s="11">
        <f t="shared" si="10"/>
        <v>0.6503075231319364</v>
      </c>
      <c r="E72" s="12">
        <f t="shared" si="11"/>
        <v>1.2095686278359405</v>
      </c>
      <c r="V72" s="57">
        <f t="shared" si="12"/>
        <v>4.47</v>
      </c>
      <c r="W72" s="65">
        <f>'importovana data'!L72</f>
        <v>3.625</v>
      </c>
      <c r="X72" s="68">
        <f>$L$80*ABS(V72)^($L$78-1)</f>
        <v>3.6028165323741326</v>
      </c>
    </row>
    <row r="73" spans="1:24" x14ac:dyDescent="0.25">
      <c r="A73" s="1">
        <f>'importovana data'!B73</f>
        <v>4</v>
      </c>
      <c r="B73" s="1">
        <f>'importovana data'!J73</f>
        <v>3.55</v>
      </c>
      <c r="C73" s="1">
        <f>'importovana data'!K73</f>
        <v>13.077999999999999</v>
      </c>
      <c r="D73" s="11">
        <f t="shared" si="10"/>
        <v>0.5502283530550941</v>
      </c>
      <c r="E73" s="12">
        <f t="shared" si="11"/>
        <v>1.1165413330267453</v>
      </c>
      <c r="V73" s="57">
        <f t="shared" si="12"/>
        <v>3.55</v>
      </c>
      <c r="W73" s="65">
        <f>'importovana data'!L73</f>
        <v>3.6840000000000002</v>
      </c>
      <c r="X73" s="68">
        <f t="shared" ref="X73:X80" si="13">$L$80*ABS(V73)^($L$78-1)</f>
        <v>3.7172595880494415</v>
      </c>
    </row>
    <row r="74" spans="1:24" x14ac:dyDescent="0.25">
      <c r="A74" s="1">
        <f>'importovana data'!B74</f>
        <v>4</v>
      </c>
      <c r="B74" s="1">
        <f>'importovana data'!J74</f>
        <v>2.78</v>
      </c>
      <c r="C74" s="1">
        <f>'importovana data'!K74</f>
        <v>10.61</v>
      </c>
      <c r="D74" s="11">
        <f t="shared" si="10"/>
        <v>0.44404479591807622</v>
      </c>
      <c r="E74" s="12">
        <f t="shared" si="11"/>
        <v>1.0257153839013406</v>
      </c>
      <c r="V74" s="57">
        <f t="shared" si="12"/>
        <v>2.78</v>
      </c>
      <c r="W74" s="65">
        <f>'importovana data'!L74</f>
        <v>3.8170000000000002</v>
      </c>
      <c r="X74" s="68">
        <f t="shared" si="13"/>
        <v>3.8426603485830269</v>
      </c>
    </row>
    <row r="75" spans="1:24" ht="15.75" thickBot="1" x14ac:dyDescent="0.3">
      <c r="A75" s="1">
        <f>'importovana data'!B75</f>
        <v>4</v>
      </c>
      <c r="B75" s="1">
        <f>'importovana data'!J75</f>
        <v>2.16</v>
      </c>
      <c r="C75" s="1">
        <f>'importovana data'!K75</f>
        <v>8.6310000000000002</v>
      </c>
      <c r="D75" s="11">
        <f t="shared" si="10"/>
        <v>0.3344537511509309</v>
      </c>
      <c r="E75" s="12">
        <f t="shared" si="11"/>
        <v>0.93606111660998848</v>
      </c>
      <c r="V75" s="57">
        <f t="shared" si="12"/>
        <v>2.16</v>
      </c>
      <c r="W75" s="65">
        <f>'importovana data'!L75</f>
        <v>3.996</v>
      </c>
      <c r="X75" s="68">
        <f t="shared" si="13"/>
        <v>3.9765230463708066</v>
      </c>
    </row>
    <row r="76" spans="1:24" ht="18" x14ac:dyDescent="0.35">
      <c r="A76" s="1">
        <f>'importovana data'!B76</f>
        <v>4</v>
      </c>
      <c r="B76" s="1">
        <f>'importovana data'!J76</f>
        <v>1.7</v>
      </c>
      <c r="C76" s="1">
        <f>'importovana data'!K76</f>
        <v>7.0259999999999998</v>
      </c>
      <c r="D76" s="11">
        <f t="shared" si="10"/>
        <v>0.23044892137827391</v>
      </c>
      <c r="E76" s="12">
        <f t="shared" si="11"/>
        <v>0.8467081454560067</v>
      </c>
      <c r="G76" s="17" t="s">
        <v>15</v>
      </c>
      <c r="H76" s="17"/>
      <c r="I76" s="17"/>
      <c r="J76" s="17"/>
      <c r="K76" s="18" t="s">
        <v>16</v>
      </c>
      <c r="L76" s="19">
        <v>0.64610000000000001</v>
      </c>
      <c r="M76" s="18" t="s">
        <v>16</v>
      </c>
      <c r="N76" s="19">
        <v>0.59650000000000003</v>
      </c>
      <c r="O76" t="s">
        <v>17</v>
      </c>
      <c r="V76" s="57">
        <f t="shared" si="12"/>
        <v>1.7</v>
      </c>
      <c r="W76" s="65">
        <f>'importovana data'!L76</f>
        <v>4.133</v>
      </c>
      <c r="X76" s="68">
        <f t="shared" si="13"/>
        <v>4.1078725348006531</v>
      </c>
    </row>
    <row r="77" spans="1:24" ht="18" x14ac:dyDescent="0.35">
      <c r="A77" s="1">
        <f>'importovana data'!B77</f>
        <v>4</v>
      </c>
      <c r="B77" s="1">
        <f>'importovana data'!J77</f>
        <v>1.34</v>
      </c>
      <c r="C77" s="1">
        <f>'importovana data'!K77</f>
        <v>5.71</v>
      </c>
      <c r="D77" s="11">
        <f t="shared" si="10"/>
        <v>0.12710479836480765</v>
      </c>
      <c r="E77" s="12">
        <f t="shared" si="11"/>
        <v>0.75663610824584804</v>
      </c>
      <c r="G77" s="17" t="s">
        <v>18</v>
      </c>
      <c r="H77" s="17"/>
      <c r="I77" s="17"/>
      <c r="K77" s="2" t="s">
        <v>19</v>
      </c>
      <c r="L77" s="20">
        <f>10^L76</f>
        <v>4.4269029383517298</v>
      </c>
      <c r="M77" s="2" t="s">
        <v>19</v>
      </c>
      <c r="N77" s="20">
        <f>10^N76</f>
        <v>3.9491169934897528</v>
      </c>
      <c r="O77" t="s">
        <v>20</v>
      </c>
      <c r="V77" s="57">
        <f t="shared" si="12"/>
        <v>1.34</v>
      </c>
      <c r="W77" s="65">
        <f>'importovana data'!L77</f>
        <v>4.2610000000000001</v>
      </c>
      <c r="X77" s="68">
        <f t="shared" si="13"/>
        <v>4.2426846884599616</v>
      </c>
    </row>
    <row r="78" spans="1:24" ht="15.75" thickBot="1" x14ac:dyDescent="0.3">
      <c r="A78" s="1">
        <f>'importovana data'!B78</f>
        <v>4</v>
      </c>
      <c r="B78" s="1">
        <f>'importovana data'!J78</f>
        <v>1.08</v>
      </c>
      <c r="C78" s="1">
        <f>'importovana data'!K78</f>
        <v>4.6619999999999999</v>
      </c>
      <c r="D78" s="11">
        <f t="shared" si="10"/>
        <v>3.342375548694973E-2</v>
      </c>
      <c r="E78" s="12">
        <f t="shared" si="11"/>
        <v>0.66857226918455792</v>
      </c>
      <c r="G78" s="17" t="s">
        <v>21</v>
      </c>
      <c r="H78" s="17"/>
      <c r="I78" s="17"/>
      <c r="K78" s="2" t="s">
        <v>48</v>
      </c>
      <c r="L78" s="21">
        <v>0.86429999999999996</v>
      </c>
      <c r="M78" s="2" t="s">
        <v>48</v>
      </c>
      <c r="N78" s="21">
        <v>0.93110000000000004</v>
      </c>
      <c r="O78" t="s">
        <v>22</v>
      </c>
      <c r="V78" s="57">
        <f t="shared" si="12"/>
        <v>1.08</v>
      </c>
      <c r="W78" s="65">
        <f>'importovana data'!L78</f>
        <v>4.3170000000000002</v>
      </c>
      <c r="X78" s="68">
        <f t="shared" si="13"/>
        <v>4.3687105785104148</v>
      </c>
    </row>
    <row r="79" spans="1:24" ht="15.75" thickBot="1" x14ac:dyDescent="0.3">
      <c r="A79" s="1">
        <f>'importovana data'!B79</f>
        <v>4</v>
      </c>
      <c r="B79" s="1">
        <f>'importovana data'!J79</f>
        <v>0.82</v>
      </c>
      <c r="C79" s="1">
        <f>'importovana data'!K79</f>
        <v>3.8039999999999998</v>
      </c>
      <c r="D79" s="11">
        <f t="shared" si="10"/>
        <v>-8.6186147616283335E-2</v>
      </c>
      <c r="E79" s="12">
        <f t="shared" si="11"/>
        <v>0.58024050826537632</v>
      </c>
      <c r="K79" s="2"/>
      <c r="L79" s="22"/>
      <c r="M79" s="2"/>
      <c r="N79" s="22"/>
      <c r="V79" s="57">
        <f t="shared" si="12"/>
        <v>0.82</v>
      </c>
      <c r="W79" s="65">
        <f>'importovana data'!L79</f>
        <v>4.6390000000000002</v>
      </c>
      <c r="X79" s="68">
        <f t="shared" si="13"/>
        <v>4.5350735834310187</v>
      </c>
    </row>
    <row r="80" spans="1:24" ht="15.75" thickBot="1" x14ac:dyDescent="0.3">
      <c r="A80" s="1">
        <f>'importovana data'!B80</f>
        <v>4</v>
      </c>
      <c r="B80" s="1">
        <f>'importovana data'!J80</f>
        <v>0.67</v>
      </c>
      <c r="C80" s="1">
        <f>'importovana data'!K80</f>
        <v>3.0720000000000001</v>
      </c>
      <c r="D80" s="11">
        <f t="shared" si="10"/>
        <v>-0.17392519729917355</v>
      </c>
      <c r="E80" s="12">
        <f t="shared" si="11"/>
        <v>0.48742121135947442</v>
      </c>
      <c r="G80" t="s">
        <v>23</v>
      </c>
      <c r="K80" s="2" t="s">
        <v>24</v>
      </c>
      <c r="L80" s="23">
        <f>L77*((L78*(1-'importovana data'!T3^(2/zpracování!L78))/(1-'importovana data'!T3^2))^L78)</f>
        <v>4.4145747794602119</v>
      </c>
      <c r="M80" s="2" t="s">
        <v>24</v>
      </c>
      <c r="N80" s="23">
        <f>N77*((N78*(1-'importovana data'!T3^(2/zpracování!N78))/(1-'importovana data'!T3^2))^N78)</f>
        <v>3.9435276499899095</v>
      </c>
      <c r="V80" s="57">
        <f t="shared" si="12"/>
        <v>0.67</v>
      </c>
      <c r="W80" s="65">
        <f>'importovana data'!L80</f>
        <v>4.585</v>
      </c>
      <c r="X80" s="68">
        <f t="shared" si="13"/>
        <v>4.6611226097822609</v>
      </c>
    </row>
    <row r="81" spans="1:24" ht="15.75" thickBot="1" x14ac:dyDescent="0.3">
      <c r="A81" s="1">
        <f>'importovana data'!B81</f>
        <v>4</v>
      </c>
      <c r="B81" s="1">
        <f>'importovana data'!J81</f>
        <v>0.51</v>
      </c>
      <c r="C81" s="1">
        <f>'importovana data'!K81</f>
        <v>2.5049999999999999</v>
      </c>
      <c r="D81" s="13">
        <f t="shared" si="10"/>
        <v>-0.29242982390206362</v>
      </c>
      <c r="E81" s="14">
        <f t="shared" si="11"/>
        <v>0.39880773020326449</v>
      </c>
      <c r="V81" s="57">
        <f t="shared" si="12"/>
        <v>0.51</v>
      </c>
      <c r="W81" s="65">
        <f>'importovana data'!L81</f>
        <v>4.9119999999999999</v>
      </c>
      <c r="X81" s="68">
        <f>$L$80*ABS(V81)^($L$78-1)</f>
        <v>4.8369500764273088</v>
      </c>
    </row>
    <row r="82" spans="1:24" x14ac:dyDescent="0.25">
      <c r="A82" s="1">
        <f>'importovana data'!B82</f>
        <v>5</v>
      </c>
      <c r="B82" s="1">
        <f>'importovana data'!J82</f>
        <v>0.51</v>
      </c>
      <c r="C82" s="1">
        <f>'importovana data'!K82</f>
        <v>2.5379999999999998</v>
      </c>
      <c r="D82" s="15">
        <f t="shared" si="10"/>
        <v>-0.29242982390206362</v>
      </c>
      <c r="E82" s="16">
        <f t="shared" si="11"/>
        <v>0.40449161775868592</v>
      </c>
      <c r="V82" s="58">
        <f t="shared" si="12"/>
        <v>0.51</v>
      </c>
      <c r="W82" s="66">
        <f>'importovana data'!L82</f>
        <v>4.976</v>
      </c>
      <c r="X82" s="67">
        <f>$L$100*ABS(V82)^($L$98-1)</f>
        <v>5.1066300608701853</v>
      </c>
    </row>
    <row r="83" spans="1:24" x14ac:dyDescent="0.25">
      <c r="A83" s="1">
        <f>'importovana data'!B83</f>
        <v>5</v>
      </c>
      <c r="B83" s="1">
        <f>'importovana data'!J83</f>
        <v>0.67</v>
      </c>
      <c r="C83" s="1">
        <f>'importovana data'!K83</f>
        <v>3.23</v>
      </c>
      <c r="D83" s="5">
        <f t="shared" si="10"/>
        <v>-0.17392519729917355</v>
      </c>
      <c r="E83" s="6">
        <f t="shared" si="11"/>
        <v>0.50920252233110286</v>
      </c>
      <c r="V83" s="57">
        <f t="shared" si="12"/>
        <v>0.67</v>
      </c>
      <c r="W83" s="65">
        <f>'importovana data'!L83</f>
        <v>4.8209999999999997</v>
      </c>
      <c r="X83" s="68">
        <f t="shared" ref="X83:X92" si="14">$L$100*ABS(V83)^($L$98-1)</f>
        <v>4.9506294543829412</v>
      </c>
    </row>
    <row r="84" spans="1:24" x14ac:dyDescent="0.25">
      <c r="A84" s="1">
        <f>'importovana data'!B84</f>
        <v>5</v>
      </c>
      <c r="B84" s="1">
        <f>'importovana data'!J84</f>
        <v>0.82</v>
      </c>
      <c r="C84" s="1">
        <f>'importovana data'!K84</f>
        <v>4.069</v>
      </c>
      <c r="D84" s="5">
        <f t="shared" si="10"/>
        <v>-8.6186147616283335E-2</v>
      </c>
      <c r="E84" s="6">
        <f t="shared" si="11"/>
        <v>0.60948768985328527</v>
      </c>
      <c r="V84" s="57">
        <f t="shared" si="12"/>
        <v>0.82</v>
      </c>
      <c r="W84" s="65">
        <f>'importovana data'!L84</f>
        <v>4.9619999999999997</v>
      </c>
      <c r="X84" s="68">
        <f t="shared" si="14"/>
        <v>4.8382075121759867</v>
      </c>
    </row>
    <row r="85" spans="1:24" x14ac:dyDescent="0.25">
      <c r="A85" s="1">
        <f>'importovana data'!B85</f>
        <v>5</v>
      </c>
      <c r="B85" s="1">
        <f>'importovana data'!J85</f>
        <v>1.08</v>
      </c>
      <c r="C85" s="1">
        <f>'importovana data'!K85</f>
        <v>5.1280000000000001</v>
      </c>
      <c r="D85" s="5">
        <f t="shared" si="10"/>
        <v>3.342375548694973E-2</v>
      </c>
      <c r="E85" s="6">
        <f t="shared" si="11"/>
        <v>0.709948016510761</v>
      </c>
      <c r="V85" s="57">
        <f t="shared" si="12"/>
        <v>1.08</v>
      </c>
      <c r="W85" s="65">
        <f>'importovana data'!L85</f>
        <v>4.7480000000000002</v>
      </c>
      <c r="X85" s="68">
        <f t="shared" si="14"/>
        <v>4.6890498030291647</v>
      </c>
    </row>
    <row r="86" spans="1:24" x14ac:dyDescent="0.25">
      <c r="A86" s="1">
        <f>'importovana data'!B86</f>
        <v>5</v>
      </c>
      <c r="B86" s="1">
        <f>'importovana data'!J86</f>
        <v>1.34</v>
      </c>
      <c r="C86" s="1">
        <f>'importovana data'!K86</f>
        <v>6.2869999999999999</v>
      </c>
      <c r="D86" s="5">
        <f t="shared" si="10"/>
        <v>0.12710479836480765</v>
      </c>
      <c r="E86" s="6">
        <f t="shared" si="11"/>
        <v>0.79844346035018743</v>
      </c>
      <c r="V86" s="57">
        <f t="shared" si="12"/>
        <v>1.34</v>
      </c>
      <c r="W86" s="65">
        <f>'importovana data'!L86</f>
        <v>4.6920000000000002</v>
      </c>
      <c r="X86" s="68">
        <f t="shared" si="14"/>
        <v>4.5754447017323612</v>
      </c>
    </row>
    <row r="87" spans="1:24" x14ac:dyDescent="0.25">
      <c r="A87" s="1">
        <f>'importovana data'!B87</f>
        <v>5</v>
      </c>
      <c r="B87" s="1">
        <f>'importovana data'!J87</f>
        <v>1.7</v>
      </c>
      <c r="C87" s="1">
        <f>'importovana data'!K87</f>
        <v>7.7290000000000001</v>
      </c>
      <c r="D87" s="5">
        <f t="shared" si="10"/>
        <v>0.23044892137827391</v>
      </c>
      <c r="E87" s="6">
        <f t="shared" si="11"/>
        <v>0.88812330729790845</v>
      </c>
      <c r="V87" s="57">
        <f t="shared" si="12"/>
        <v>1.7</v>
      </c>
      <c r="W87" s="65">
        <f>'importovana data'!L87</f>
        <v>4.5460000000000003</v>
      </c>
      <c r="X87" s="68">
        <f t="shared" si="14"/>
        <v>4.4533116015182026</v>
      </c>
    </row>
    <row r="88" spans="1:24" x14ac:dyDescent="0.25">
      <c r="A88" s="1">
        <f>'importovana data'!B88</f>
        <v>5</v>
      </c>
      <c r="B88" s="1">
        <f>'importovana data'!J88</f>
        <v>2.16</v>
      </c>
      <c r="C88" s="1">
        <f>'importovana data'!K88</f>
        <v>9.5470000000000006</v>
      </c>
      <c r="D88" s="5">
        <f t="shared" si="10"/>
        <v>0.3344537511509309</v>
      </c>
      <c r="E88" s="6">
        <f t="shared" si="11"/>
        <v>0.97986692256490282</v>
      </c>
      <c r="V88" s="57">
        <f t="shared" si="12"/>
        <v>2.16</v>
      </c>
      <c r="W88" s="65">
        <f>'importovana data'!L88</f>
        <v>4.42</v>
      </c>
      <c r="X88" s="68">
        <f t="shared" si="14"/>
        <v>4.3336889329163295</v>
      </c>
    </row>
    <row r="89" spans="1:24" x14ac:dyDescent="0.25">
      <c r="A89" s="1">
        <f>'importovana data'!B89</f>
        <v>5</v>
      </c>
      <c r="B89" s="1">
        <f>'importovana data'!J89</f>
        <v>2.78</v>
      </c>
      <c r="C89" s="1">
        <f>'importovana data'!K89</f>
        <v>11.769</v>
      </c>
      <c r="D89" s="5">
        <f t="shared" si="10"/>
        <v>0.44404479591807622</v>
      </c>
      <c r="E89" s="6">
        <f t="shared" si="11"/>
        <v>1.0707395628491982</v>
      </c>
      <c r="V89" s="57">
        <f t="shared" si="12"/>
        <v>2.78</v>
      </c>
      <c r="W89" s="65">
        <f>'importovana data'!L89</f>
        <v>4.2329999999999997</v>
      </c>
      <c r="X89" s="68">
        <f t="shared" si="14"/>
        <v>4.2111162758049874</v>
      </c>
    </row>
    <row r="90" spans="1:24" x14ac:dyDescent="0.25">
      <c r="A90" s="1">
        <f>'importovana data'!B90</f>
        <v>5</v>
      </c>
      <c r="B90" s="1">
        <f>'importovana data'!J90</f>
        <v>3.55</v>
      </c>
      <c r="C90" s="1">
        <f>'importovana data'!K90</f>
        <v>14.407999999999999</v>
      </c>
      <c r="D90" s="5">
        <f t="shared" si="10"/>
        <v>0.5502283530550941</v>
      </c>
      <c r="E90" s="6">
        <f t="shared" si="11"/>
        <v>1.1586036998114768</v>
      </c>
      <c r="V90" s="57">
        <f t="shared" si="12"/>
        <v>3.55</v>
      </c>
      <c r="W90" s="65">
        <f>'importovana data'!L90</f>
        <v>4.0590000000000002</v>
      </c>
      <c r="X90" s="68">
        <f t="shared" si="14"/>
        <v>4.0956625093287888</v>
      </c>
    </row>
    <row r="91" spans="1:24" x14ac:dyDescent="0.25">
      <c r="A91" s="1">
        <f>'importovana data'!B91</f>
        <v>5</v>
      </c>
      <c r="B91" s="1">
        <f>'importovana data'!J91</f>
        <v>4.47</v>
      </c>
      <c r="C91" s="1">
        <f>'importovana data'!K91</f>
        <v>17.762</v>
      </c>
      <c r="D91" s="5">
        <f t="shared" si="10"/>
        <v>0.6503075231319364</v>
      </c>
      <c r="E91" s="6">
        <f t="shared" si="11"/>
        <v>1.2494918657252647</v>
      </c>
      <c r="V91" s="57">
        <f t="shared" si="12"/>
        <v>4.47</v>
      </c>
      <c r="W91" s="65">
        <f>'importovana data'!L91</f>
        <v>3.9740000000000002</v>
      </c>
      <c r="X91" s="68">
        <f t="shared" si="14"/>
        <v>3.9897452016014552</v>
      </c>
    </row>
    <row r="92" spans="1:24" x14ac:dyDescent="0.25">
      <c r="A92" s="1">
        <f>'importovana data'!B92</f>
        <v>5</v>
      </c>
      <c r="B92" s="1">
        <f>'importovana data'!J92</f>
        <v>5.71</v>
      </c>
      <c r="C92" s="1">
        <f>'importovana data'!K92</f>
        <v>21.759</v>
      </c>
      <c r="D92" s="5">
        <f t="shared" si="10"/>
        <v>0.75663610824584804</v>
      </c>
      <c r="E92" s="6">
        <f t="shared" si="11"/>
        <v>1.3376389321814088</v>
      </c>
      <c r="V92" s="57">
        <f t="shared" si="12"/>
        <v>5.71</v>
      </c>
      <c r="W92" s="65">
        <f>'importovana data'!L92</f>
        <v>3.8109999999999999</v>
      </c>
      <c r="X92" s="68">
        <f t="shared" si="14"/>
        <v>3.8802133090550344</v>
      </c>
    </row>
    <row r="93" spans="1:24" x14ac:dyDescent="0.25">
      <c r="A93" s="1">
        <f>'importovana data'!B93</f>
        <v>5</v>
      </c>
      <c r="B93" s="1">
        <f>'importovana data'!J93</f>
        <v>7.25</v>
      </c>
      <c r="C93" s="1">
        <f>'importovana data'!K93</f>
        <v>26.805</v>
      </c>
      <c r="D93" s="5">
        <f t="shared" si="10"/>
        <v>0.86033800657099369</v>
      </c>
      <c r="E93" s="6">
        <f t="shared" si="11"/>
        <v>1.4282158115613255</v>
      </c>
      <c r="V93" s="57">
        <f t="shared" si="12"/>
        <v>7.25</v>
      </c>
      <c r="W93" s="65">
        <f>'importovana data'!L93</f>
        <v>3.6970000000000001</v>
      </c>
      <c r="X93" s="68">
        <f>$N$100*ABS(V93)^($N$98-1)</f>
        <v>3.6701139731632129</v>
      </c>
    </row>
    <row r="94" spans="1:24" x14ac:dyDescent="0.25">
      <c r="A94" s="1">
        <f>'importovana data'!B94</f>
        <v>5</v>
      </c>
      <c r="B94" s="1">
        <f>'importovana data'!J94</f>
        <v>9.26</v>
      </c>
      <c r="C94" s="1">
        <f>'importovana data'!K94</f>
        <v>33.155999999999999</v>
      </c>
      <c r="D94" s="5">
        <f t="shared" si="10"/>
        <v>0.96661098668193435</v>
      </c>
      <c r="E94" s="6">
        <f t="shared" si="11"/>
        <v>1.5205621309641362</v>
      </c>
      <c r="V94" s="57">
        <f t="shared" si="12"/>
        <v>9.26</v>
      </c>
      <c r="W94" s="65">
        <f>'importovana data'!L94</f>
        <v>3.581</v>
      </c>
      <c r="X94" s="68">
        <f t="shared" ref="X94:X101" si="15">$N$100*ABS(V94)^($N$98-1)</f>
        <v>3.5766659408093262</v>
      </c>
    </row>
    <row r="95" spans="1:24" ht="15.75" thickBot="1" x14ac:dyDescent="0.3">
      <c r="A95" s="1">
        <f>'importovana data'!B95</f>
        <v>5</v>
      </c>
      <c r="B95" s="1">
        <f>'importovana data'!J95</f>
        <v>11.78</v>
      </c>
      <c r="C95" s="1">
        <f>'importovana data'!K95</f>
        <v>40.826000000000001</v>
      </c>
      <c r="D95" s="5">
        <f t="shared" si="10"/>
        <v>1.0711452904510828</v>
      </c>
      <c r="E95" s="6">
        <f t="shared" si="11"/>
        <v>1.610936831232662</v>
      </c>
      <c r="V95" s="57">
        <f t="shared" si="12"/>
        <v>11.78</v>
      </c>
      <c r="W95" s="65">
        <f>'importovana data'!L95</f>
        <v>3.4660000000000002</v>
      </c>
      <c r="X95" s="68">
        <f t="shared" si="15"/>
        <v>3.4870683775406257</v>
      </c>
    </row>
    <row r="96" spans="1:24" ht="18" x14ac:dyDescent="0.35">
      <c r="A96" s="1">
        <f>'importovana data'!B96</f>
        <v>5</v>
      </c>
      <c r="B96" s="1">
        <f>'importovana data'!J96</f>
        <v>14.96</v>
      </c>
      <c r="C96" s="1">
        <f>'importovana data'!K96</f>
        <v>50.731000000000002</v>
      </c>
      <c r="D96" s="5">
        <f t="shared" si="10"/>
        <v>1.1749315935284426</v>
      </c>
      <c r="E96" s="6">
        <f t="shared" si="11"/>
        <v>1.7052734231335192</v>
      </c>
      <c r="G96" s="17" t="s">
        <v>15</v>
      </c>
      <c r="H96" s="17"/>
      <c r="I96" s="17"/>
      <c r="J96" s="17"/>
      <c r="K96" s="18" t="s">
        <v>16</v>
      </c>
      <c r="L96" s="19">
        <v>0.67589999999999995</v>
      </c>
      <c r="M96" s="18" t="s">
        <v>16</v>
      </c>
      <c r="N96" s="19">
        <v>0.65629999999999999</v>
      </c>
      <c r="O96" t="s">
        <v>17</v>
      </c>
      <c r="V96" s="57">
        <f t="shared" si="12"/>
        <v>14.96</v>
      </c>
      <c r="W96" s="65">
        <f>'importovana data'!L96</f>
        <v>3.391</v>
      </c>
      <c r="X96" s="68">
        <f t="shared" si="15"/>
        <v>3.4003325057670311</v>
      </c>
    </row>
    <row r="97" spans="1:24" ht="18" x14ac:dyDescent="0.35">
      <c r="A97" s="1">
        <f>'importovana data'!B97</f>
        <v>5</v>
      </c>
      <c r="B97" s="1">
        <f>'importovana data'!J97</f>
        <v>19.079999999999998</v>
      </c>
      <c r="C97" s="1">
        <f>'importovana data'!K97</f>
        <v>62.887</v>
      </c>
      <c r="D97" s="5">
        <f t="shared" si="10"/>
        <v>1.2805783703680762</v>
      </c>
      <c r="E97" s="6">
        <f t="shared" si="11"/>
        <v>1.7985608773724977</v>
      </c>
      <c r="G97" s="17" t="s">
        <v>18</v>
      </c>
      <c r="H97" s="17"/>
      <c r="I97" s="17"/>
      <c r="K97" s="2" t="s">
        <v>19</v>
      </c>
      <c r="L97" s="20">
        <f>10^L96</f>
        <v>4.7413279957861993</v>
      </c>
      <c r="M97" s="2" t="s">
        <v>19</v>
      </c>
      <c r="N97" s="20">
        <f>10^N96</f>
        <v>4.5321053854810449</v>
      </c>
      <c r="O97" t="s">
        <v>20</v>
      </c>
      <c r="V97" s="57">
        <f t="shared" si="12"/>
        <v>19.079999999999998</v>
      </c>
      <c r="W97" s="65">
        <f>'importovana data'!L97</f>
        <v>3.2959999999999998</v>
      </c>
      <c r="X97" s="68">
        <f t="shared" si="15"/>
        <v>3.3142572643974924</v>
      </c>
    </row>
    <row r="98" spans="1:24" ht="15.75" thickBot="1" x14ac:dyDescent="0.3">
      <c r="A98" s="1">
        <f>'importovana data'!B98</f>
        <v>5</v>
      </c>
      <c r="B98" s="1">
        <f>'importovana data'!J98</f>
        <v>24.27</v>
      </c>
      <c r="C98" s="1">
        <f>'importovana data'!K98</f>
        <v>78.159000000000006</v>
      </c>
      <c r="D98" s="5">
        <f t="shared" si="10"/>
        <v>1.3850697763319348</v>
      </c>
      <c r="E98" s="6">
        <f t="shared" si="11"/>
        <v>1.8929789941951056</v>
      </c>
      <c r="G98" s="17" t="s">
        <v>21</v>
      </c>
      <c r="H98" s="17"/>
      <c r="I98" s="17"/>
      <c r="K98" s="2" t="s">
        <v>48</v>
      </c>
      <c r="L98" s="21">
        <v>0.88629999999999998</v>
      </c>
      <c r="M98" s="2" t="s">
        <v>48</v>
      </c>
      <c r="N98" s="21">
        <v>0.89459999999999995</v>
      </c>
      <c r="O98" t="s">
        <v>22</v>
      </c>
      <c r="V98" s="57">
        <f t="shared" si="12"/>
        <v>24.27</v>
      </c>
      <c r="W98" s="65">
        <f>'importovana data'!L98</f>
        <v>3.22</v>
      </c>
      <c r="X98" s="68">
        <f t="shared" si="15"/>
        <v>3.2312668316431559</v>
      </c>
    </row>
    <row r="99" spans="1:24" ht="15.75" thickBot="1" x14ac:dyDescent="0.3">
      <c r="A99" s="1">
        <f>'importovana data'!B99</f>
        <v>5</v>
      </c>
      <c r="B99" s="1">
        <f>'importovana data'!J99</f>
        <v>30.8</v>
      </c>
      <c r="C99" s="1">
        <f>'importovana data'!K99</f>
        <v>97.043000000000006</v>
      </c>
      <c r="D99" s="5">
        <f t="shared" si="10"/>
        <v>1.4885507165004443</v>
      </c>
      <c r="E99" s="6">
        <f t="shared" si="11"/>
        <v>1.9869642139024855</v>
      </c>
      <c r="K99" s="2"/>
      <c r="L99" s="22"/>
      <c r="M99" s="2"/>
      <c r="N99" s="22"/>
      <c r="V99" s="57">
        <f t="shared" si="12"/>
        <v>30.8</v>
      </c>
      <c r="W99" s="65">
        <f>'importovana data'!L99</f>
        <v>3.1509999999999998</v>
      </c>
      <c r="X99" s="68">
        <f t="shared" si="15"/>
        <v>3.1511271790113655</v>
      </c>
    </row>
    <row r="100" spans="1:24" ht="15.75" thickBot="1" x14ac:dyDescent="0.3">
      <c r="A100" s="1">
        <f>'importovana data'!B100</f>
        <v>5</v>
      </c>
      <c r="B100" s="1">
        <f>'importovana data'!J100</f>
        <v>39.28</v>
      </c>
      <c r="C100" s="1">
        <f>'importovana data'!K100</f>
        <v>121.324</v>
      </c>
      <c r="D100" s="5">
        <f t="shared" si="10"/>
        <v>1.594171479114912</v>
      </c>
      <c r="E100" s="6">
        <f t="shared" si="11"/>
        <v>2.083946720376594</v>
      </c>
      <c r="G100" t="s">
        <v>23</v>
      </c>
      <c r="K100" s="2" t="s">
        <v>24</v>
      </c>
      <c r="L100" s="23">
        <f>L97*((L98*(1-'importovana data'!T3^(2/zpracování!L98))/(1-'importovana data'!T3^2))^L98)</f>
        <v>4.7302612411966294</v>
      </c>
      <c r="M100" s="2" t="s">
        <v>24</v>
      </c>
      <c r="N100" s="23">
        <f>N97*((N98*(1-'importovana data'!T3^(2/zpracování!N98))/(1-'importovana data'!T3^2))^N98)</f>
        <v>4.5222980001444384</v>
      </c>
      <c r="V100" s="57">
        <f t="shared" si="12"/>
        <v>39.28</v>
      </c>
      <c r="W100" s="65">
        <f>'importovana data'!L100</f>
        <v>3.089</v>
      </c>
      <c r="X100" s="68">
        <f t="shared" si="15"/>
        <v>3.0713796553955044</v>
      </c>
    </row>
    <row r="101" spans="1:24" ht="15.75" thickBot="1" x14ac:dyDescent="0.3">
      <c r="A101" s="1">
        <f>'importovana data'!B101</f>
        <v>5</v>
      </c>
      <c r="B101" s="1">
        <f>'importovana data'!J101</f>
        <v>49.98</v>
      </c>
      <c r="C101" s="1">
        <f>'importovana data'!K101</f>
        <v>151.762</v>
      </c>
      <c r="D101" s="7">
        <f t="shared" si="10"/>
        <v>1.6987962517904311</v>
      </c>
      <c r="E101" s="8">
        <f t="shared" si="11"/>
        <v>2.1811630412809779</v>
      </c>
      <c r="V101" s="59">
        <f t="shared" si="12"/>
        <v>49.98</v>
      </c>
      <c r="W101" s="69">
        <f>'importovana data'!L101</f>
        <v>3.036</v>
      </c>
      <c r="X101" s="70">
        <f t="shared" si="15"/>
        <v>2.9943740620645976</v>
      </c>
    </row>
    <row r="102" spans="1:24" x14ac:dyDescent="0.25">
      <c r="A102" s="1">
        <f>'importovana data'!B102</f>
        <v>6</v>
      </c>
      <c r="B102" s="1">
        <f>'importovana data'!J102</f>
        <v>49.98</v>
      </c>
      <c r="C102" s="1">
        <f>'importovana data'!K102</f>
        <v>151.38300000000001</v>
      </c>
      <c r="D102" s="9">
        <f>LOG10(B102)</f>
        <v>1.6987962517904311</v>
      </c>
      <c r="E102" s="10">
        <f>LOG10(C102)</f>
        <v>2.1800771075238621</v>
      </c>
      <c r="V102" s="57">
        <f t="shared" si="12"/>
        <v>49.98</v>
      </c>
      <c r="W102" s="65">
        <f>'importovana data'!L102</f>
        <v>3.0289999999999999</v>
      </c>
      <c r="X102" s="68">
        <f>$N$120*ABS(V102)^($N$118-1)</f>
        <v>2.9993501574931929</v>
      </c>
    </row>
    <row r="103" spans="1:24" x14ac:dyDescent="0.25">
      <c r="A103" s="1">
        <f>'importovana data'!B103</f>
        <v>6</v>
      </c>
      <c r="B103" s="1">
        <f>'importovana data'!J103</f>
        <v>39.28</v>
      </c>
      <c r="C103" s="1">
        <f>'importovana data'!K103</f>
        <v>120.27200000000001</v>
      </c>
      <c r="D103" s="11">
        <f t="shared" si="10"/>
        <v>1.594171479114912</v>
      </c>
      <c r="E103" s="12">
        <f t="shared" si="11"/>
        <v>2.0801645329020197</v>
      </c>
      <c r="V103" s="57">
        <f t="shared" si="12"/>
        <v>39.28</v>
      </c>
      <c r="W103" s="65">
        <f>'importovana data'!L103</f>
        <v>3.0619999999999998</v>
      </c>
      <c r="X103" s="68">
        <f t="shared" ref="X103:X109" si="16">$N$120*ABS(V103)^($N$118-1)</f>
        <v>3.0467599835534056</v>
      </c>
    </row>
    <row r="104" spans="1:24" x14ac:dyDescent="0.25">
      <c r="A104" s="1">
        <f>'importovana data'!B104</f>
        <v>6</v>
      </c>
      <c r="B104" s="1">
        <f>'importovana data'!J104</f>
        <v>30.95</v>
      </c>
      <c r="C104" s="1">
        <f>'importovana data'!K104</f>
        <v>95.742000000000004</v>
      </c>
      <c r="D104" s="11">
        <f t="shared" si="10"/>
        <v>1.4906606533561368</v>
      </c>
      <c r="E104" s="12">
        <f t="shared" si="11"/>
        <v>1.9811024954238863</v>
      </c>
      <c r="V104" s="57">
        <f t="shared" si="12"/>
        <v>30.95</v>
      </c>
      <c r="W104" s="65">
        <f>'importovana data'!L104</f>
        <v>3.093</v>
      </c>
      <c r="X104" s="68">
        <f t="shared" si="16"/>
        <v>3.0944024599211142</v>
      </c>
    </row>
    <row r="105" spans="1:24" x14ac:dyDescent="0.25">
      <c r="A105" s="1">
        <f>'importovana data'!B105</f>
        <v>6</v>
      </c>
      <c r="B105" s="1">
        <f>'importovana data'!J105</f>
        <v>24.27</v>
      </c>
      <c r="C105" s="1">
        <f>'importovana data'!K105</f>
        <v>76.137</v>
      </c>
      <c r="D105" s="11">
        <f t="shared" si="10"/>
        <v>1.3850697763319348</v>
      </c>
      <c r="E105" s="12">
        <f t="shared" si="11"/>
        <v>1.8815957604595159</v>
      </c>
      <c r="V105" s="57">
        <f t="shared" si="12"/>
        <v>24.27</v>
      </c>
      <c r="W105" s="65">
        <f>'importovana data'!L105</f>
        <v>3.137</v>
      </c>
      <c r="X105" s="68">
        <f t="shared" si="16"/>
        <v>3.1437699887429162</v>
      </c>
    </row>
    <row r="106" spans="1:24" x14ac:dyDescent="0.25">
      <c r="A106" s="1">
        <f>'importovana data'!B106</f>
        <v>6</v>
      </c>
      <c r="B106" s="1">
        <f>'importovana data'!J106</f>
        <v>19.079999999999998</v>
      </c>
      <c r="C106" s="1">
        <f>'importovana data'!K106</f>
        <v>60.64</v>
      </c>
      <c r="D106" s="11">
        <f t="shared" si="10"/>
        <v>1.2805783703680762</v>
      </c>
      <c r="E106" s="12">
        <f t="shared" si="11"/>
        <v>1.7827591926239972</v>
      </c>
      <c r="V106" s="57">
        <f t="shared" si="12"/>
        <v>19.079999999999998</v>
      </c>
      <c r="W106" s="65">
        <f>'importovana data'!L106</f>
        <v>3.1779999999999999</v>
      </c>
      <c r="X106" s="68">
        <f t="shared" si="16"/>
        <v>3.1933987743654737</v>
      </c>
    </row>
    <row r="107" spans="1:24" x14ac:dyDescent="0.25">
      <c r="A107" s="1">
        <f>'importovana data'!B107</f>
        <v>6</v>
      </c>
      <c r="B107" s="1">
        <f>'importovana data'!J107</f>
        <v>14.96</v>
      </c>
      <c r="C107" s="1">
        <f>'importovana data'!K107</f>
        <v>48.353000000000002</v>
      </c>
      <c r="D107" s="11">
        <f t="shared" si="10"/>
        <v>1.1749315935284426</v>
      </c>
      <c r="E107" s="12">
        <f t="shared" si="11"/>
        <v>1.684423424500241</v>
      </c>
      <c r="V107" s="57">
        <f t="shared" si="12"/>
        <v>14.96</v>
      </c>
      <c r="W107" s="65">
        <f>'importovana data'!L107</f>
        <v>3.2320000000000002</v>
      </c>
      <c r="X107" s="68">
        <f t="shared" si="16"/>
        <v>3.2443728576321722</v>
      </c>
    </row>
    <row r="108" spans="1:24" x14ac:dyDescent="0.25">
      <c r="A108" s="1">
        <f>'importovana data'!B108</f>
        <v>6</v>
      </c>
      <c r="B108" s="1">
        <f>'importovana data'!J108</f>
        <v>11.78</v>
      </c>
      <c r="C108" s="1">
        <f>'importovana data'!K108</f>
        <v>38.637999999999998</v>
      </c>
      <c r="D108" s="11">
        <f t="shared" si="10"/>
        <v>1.0711452904510828</v>
      </c>
      <c r="E108" s="12">
        <f t="shared" si="11"/>
        <v>1.5870146381512302</v>
      </c>
      <c r="V108" s="57">
        <f t="shared" si="12"/>
        <v>11.78</v>
      </c>
      <c r="W108" s="65">
        <f>'importovana data'!L108</f>
        <v>3.28</v>
      </c>
      <c r="X108" s="68">
        <f t="shared" si="16"/>
        <v>3.295241494859134</v>
      </c>
    </row>
    <row r="109" spans="1:24" x14ac:dyDescent="0.25">
      <c r="A109" s="1">
        <f>'importovana data'!B109</f>
        <v>6</v>
      </c>
      <c r="B109" s="1">
        <f>'importovana data'!J109</f>
        <v>9.26</v>
      </c>
      <c r="C109" s="1">
        <f>'importovana data'!K109</f>
        <v>30.983000000000001</v>
      </c>
      <c r="D109" s="11">
        <f t="shared" si="10"/>
        <v>0.96661098668193435</v>
      </c>
      <c r="E109" s="12">
        <f t="shared" si="11"/>
        <v>1.4911234670179689</v>
      </c>
      <c r="V109" s="57">
        <f t="shared" si="12"/>
        <v>9.26</v>
      </c>
      <c r="W109" s="65">
        <f>'importovana data'!L109</f>
        <v>3.3460000000000001</v>
      </c>
      <c r="X109" s="68">
        <f t="shared" si="16"/>
        <v>3.3472829930549852</v>
      </c>
    </row>
    <row r="110" spans="1:24" x14ac:dyDescent="0.25">
      <c r="A110" s="1">
        <f>'importovana data'!B110</f>
        <v>6</v>
      </c>
      <c r="B110" s="1">
        <f>'importovana data'!J110</f>
        <v>7.25</v>
      </c>
      <c r="C110" s="1">
        <f>'importovana data'!K110</f>
        <v>24.783000000000001</v>
      </c>
      <c r="D110" s="11">
        <f t="shared" si="10"/>
        <v>0.86033800657099369</v>
      </c>
      <c r="E110" s="12">
        <f t="shared" si="11"/>
        <v>1.3941538768820558</v>
      </c>
      <c r="V110" s="57">
        <f t="shared" si="12"/>
        <v>7.25</v>
      </c>
      <c r="W110" s="65">
        <f>'importovana data'!L110</f>
        <v>3.4180000000000001</v>
      </c>
      <c r="X110" s="68">
        <f>$N$120*ABS(V110)^($N$118-1)</f>
        <v>3.4010326559828075</v>
      </c>
    </row>
    <row r="111" spans="1:24" x14ac:dyDescent="0.25">
      <c r="A111" s="1">
        <f>'importovana data'!B111</f>
        <v>6</v>
      </c>
      <c r="B111" s="1">
        <f>'importovana data'!J111</f>
        <v>5.71</v>
      </c>
      <c r="C111" s="1">
        <f>'importovana data'!K111</f>
        <v>19.931000000000001</v>
      </c>
      <c r="D111" s="11">
        <f t="shared" si="10"/>
        <v>0.75663610824584804</v>
      </c>
      <c r="E111" s="12">
        <f t="shared" si="11"/>
        <v>1.2995290891463869</v>
      </c>
      <c r="V111" s="57">
        <f t="shared" si="12"/>
        <v>5.71</v>
      </c>
      <c r="W111" s="65">
        <f>'importovana data'!L111</f>
        <v>3.4910000000000001</v>
      </c>
      <c r="X111" s="68">
        <f>$L$120*ABS(V111)^($L$118-1)</f>
        <v>3.4124810765005811</v>
      </c>
    </row>
    <row r="112" spans="1:24" x14ac:dyDescent="0.25">
      <c r="A112" s="1">
        <f>'importovana data'!B112</f>
        <v>6</v>
      </c>
      <c r="B112" s="1">
        <f>'importovana data'!J112</f>
        <v>4.47</v>
      </c>
      <c r="C112" s="1">
        <f>'importovana data'!K112</f>
        <v>16.071000000000002</v>
      </c>
      <c r="D112" s="11">
        <f t="shared" si="10"/>
        <v>0.6503075231319364</v>
      </c>
      <c r="E112" s="12">
        <f t="shared" si="11"/>
        <v>1.2060429010925218</v>
      </c>
      <c r="V112" s="57">
        <f t="shared" si="12"/>
        <v>4.47</v>
      </c>
      <c r="W112" s="65">
        <f>'importovana data'!L112</f>
        <v>3.5950000000000002</v>
      </c>
      <c r="X112" s="68">
        <f t="shared" ref="X112:X120" si="17">$L$120*ABS(V112)^($L$118-1)</f>
        <v>3.5357151035539154</v>
      </c>
    </row>
    <row r="113" spans="1:24" x14ac:dyDescent="0.25">
      <c r="A113" s="1">
        <f>'importovana data'!B113</f>
        <v>6</v>
      </c>
      <c r="B113" s="1">
        <f>'importovana data'!J113</f>
        <v>3.55</v>
      </c>
      <c r="C113" s="1">
        <f>'importovana data'!K113</f>
        <v>12.94</v>
      </c>
      <c r="D113" s="11">
        <f t="shared" si="10"/>
        <v>0.5502283530550941</v>
      </c>
      <c r="E113" s="12">
        <f t="shared" si="11"/>
        <v>1.1119342763326816</v>
      </c>
      <c r="V113" s="57">
        <f t="shared" si="12"/>
        <v>3.55</v>
      </c>
      <c r="W113" s="65">
        <f>'importovana data'!L113</f>
        <v>3.645</v>
      </c>
      <c r="X113" s="68">
        <f t="shared" si="17"/>
        <v>3.6557689127871451</v>
      </c>
    </row>
    <row r="114" spans="1:24" x14ac:dyDescent="0.25">
      <c r="A114" s="1">
        <f>'importovana data'!B114</f>
        <v>6</v>
      </c>
      <c r="B114" s="1">
        <f>'importovana data'!J114</f>
        <v>2.78</v>
      </c>
      <c r="C114" s="1">
        <f>'importovana data'!K114</f>
        <v>10.419</v>
      </c>
      <c r="D114" s="11">
        <f t="shared" si="10"/>
        <v>0.44404479591807622</v>
      </c>
      <c r="E114" s="12">
        <f t="shared" si="11"/>
        <v>1.0178260380304247</v>
      </c>
      <c r="V114" s="57">
        <f t="shared" si="12"/>
        <v>2.78</v>
      </c>
      <c r="W114" s="65">
        <f>'importovana data'!L114</f>
        <v>3.7480000000000002</v>
      </c>
      <c r="X114" s="68">
        <f t="shared" si="17"/>
        <v>3.7876054508377957</v>
      </c>
    </row>
    <row r="115" spans="1:24" ht="15.75" thickBot="1" x14ac:dyDescent="0.3">
      <c r="A115" s="1">
        <f>'importovana data'!B115</f>
        <v>6</v>
      </c>
      <c r="B115" s="1">
        <f>'importovana data'!J115</f>
        <v>2.16</v>
      </c>
      <c r="C115" s="1">
        <f>'importovana data'!K115</f>
        <v>8.4580000000000002</v>
      </c>
      <c r="D115" s="11">
        <f t="shared" si="10"/>
        <v>0.3344537511509309</v>
      </c>
      <c r="E115" s="12">
        <f t="shared" si="11"/>
        <v>0.92726768081088162</v>
      </c>
      <c r="V115" s="57">
        <f t="shared" si="12"/>
        <v>2.16</v>
      </c>
      <c r="W115" s="65">
        <f>'importovana data'!L115</f>
        <v>3.9159999999999999</v>
      </c>
      <c r="X115" s="68">
        <f t="shared" si="17"/>
        <v>3.9286602731832923</v>
      </c>
    </row>
    <row r="116" spans="1:24" ht="18" x14ac:dyDescent="0.35">
      <c r="A116" s="1">
        <f>'importovana data'!B116</f>
        <v>6</v>
      </c>
      <c r="B116" s="1">
        <f>'importovana data'!J116</f>
        <v>1.7</v>
      </c>
      <c r="C116" s="1">
        <f>'importovana data'!K116</f>
        <v>6.85</v>
      </c>
      <c r="D116" s="11">
        <f t="shared" si="10"/>
        <v>0.23044892137827391</v>
      </c>
      <c r="E116" s="12">
        <f t="shared" si="11"/>
        <v>0.83569057149242554</v>
      </c>
      <c r="G116" s="17" t="s">
        <v>15</v>
      </c>
      <c r="H116" s="17"/>
      <c r="I116" s="17"/>
      <c r="J116" s="17"/>
      <c r="K116" s="18" t="s">
        <v>16</v>
      </c>
      <c r="L116" s="19">
        <v>0.64400000000000002</v>
      </c>
      <c r="M116" s="18" t="s">
        <v>16</v>
      </c>
      <c r="N116" s="19">
        <v>0.58819999999999995</v>
      </c>
      <c r="O116" t="s">
        <v>17</v>
      </c>
      <c r="V116" s="57">
        <f t="shared" si="12"/>
        <v>1.7</v>
      </c>
      <c r="W116" s="65">
        <f>'importovana data'!L116</f>
        <v>4.0289999999999999</v>
      </c>
      <c r="X116" s="68">
        <f t="shared" si="17"/>
        <v>4.0673802463766719</v>
      </c>
    </row>
    <row r="117" spans="1:24" ht="18" x14ac:dyDescent="0.35">
      <c r="A117" s="1">
        <f>'importovana data'!B117</f>
        <v>6</v>
      </c>
      <c r="B117" s="1">
        <f>'importovana data'!J117</f>
        <v>1.34</v>
      </c>
      <c r="C117" s="1">
        <f>'importovana data'!K117</f>
        <v>5.5750000000000002</v>
      </c>
      <c r="D117" s="11">
        <f t="shared" si="10"/>
        <v>0.12710479836480765</v>
      </c>
      <c r="E117" s="12">
        <f t="shared" si="11"/>
        <v>0.74624487172019827</v>
      </c>
      <c r="G117" s="17" t="s">
        <v>18</v>
      </c>
      <c r="H117" s="17"/>
      <c r="I117" s="17"/>
      <c r="K117" s="2" t="s">
        <v>19</v>
      </c>
      <c r="L117" s="20">
        <f>10^L116</f>
        <v>4.405548635065534</v>
      </c>
      <c r="M117" s="2" t="s">
        <v>19</v>
      </c>
      <c r="N117" s="20">
        <f>10^N116</f>
        <v>3.8743602472800189</v>
      </c>
      <c r="O117" t="s">
        <v>20</v>
      </c>
      <c r="V117" s="57">
        <f t="shared" si="12"/>
        <v>1.34</v>
      </c>
      <c r="W117" s="65">
        <f>'importovana data'!L117</f>
        <v>4.16</v>
      </c>
      <c r="X117" s="68">
        <f t="shared" si="17"/>
        <v>4.210070210418082</v>
      </c>
    </row>
    <row r="118" spans="1:24" ht="15.75" thickBot="1" x14ac:dyDescent="0.3">
      <c r="A118" s="1">
        <f>'importovana data'!B118</f>
        <v>6</v>
      </c>
      <c r="B118" s="1">
        <f>'importovana data'!J118</f>
        <v>1.08</v>
      </c>
      <c r="C118" s="1">
        <f>'importovana data'!K118</f>
        <v>4.6040000000000001</v>
      </c>
      <c r="D118" s="11">
        <f t="shared" si="10"/>
        <v>3.342375548694973E-2</v>
      </c>
      <c r="E118" s="12">
        <f t="shared" si="11"/>
        <v>0.66313531495775424</v>
      </c>
      <c r="G118" s="17" t="s">
        <v>21</v>
      </c>
      <c r="H118" s="17"/>
      <c r="I118" s="17"/>
      <c r="K118" s="2" t="s">
        <v>48</v>
      </c>
      <c r="L118" s="21">
        <v>0.85509999999999997</v>
      </c>
      <c r="M118" s="2" t="s">
        <v>48</v>
      </c>
      <c r="N118" s="21">
        <v>0.93489999999999995</v>
      </c>
      <c r="O118" t="s">
        <v>22</v>
      </c>
      <c r="V118" s="57">
        <f t="shared" si="12"/>
        <v>1.08</v>
      </c>
      <c r="W118" s="65">
        <f>'importovana data'!L118</f>
        <v>4.2629999999999999</v>
      </c>
      <c r="X118" s="68">
        <f t="shared" si="17"/>
        <v>4.3437389950615426</v>
      </c>
    </row>
    <row r="119" spans="1:24" ht="15.75" thickBot="1" x14ac:dyDescent="0.3">
      <c r="A119" s="1">
        <f>'importovana data'!B119</f>
        <v>6</v>
      </c>
      <c r="B119" s="1">
        <f>'importovana data'!J119</f>
        <v>0.82</v>
      </c>
      <c r="C119" s="1">
        <f>'importovana data'!K119</f>
        <v>3.8140000000000001</v>
      </c>
      <c r="D119" s="11">
        <f t="shared" si="10"/>
        <v>-8.6186147616283335E-2</v>
      </c>
      <c r="E119" s="12">
        <f t="shared" si="11"/>
        <v>0.58138068870998683</v>
      </c>
      <c r="K119" s="2"/>
      <c r="L119" s="22"/>
      <c r="M119" s="2"/>
      <c r="N119" s="22"/>
      <c r="V119" s="57">
        <f t="shared" si="12"/>
        <v>0.82</v>
      </c>
      <c r="W119" s="65">
        <f>'importovana data'!L119</f>
        <v>4.6509999999999998</v>
      </c>
      <c r="X119" s="68">
        <f t="shared" si="17"/>
        <v>4.5205907974289294</v>
      </c>
    </row>
    <row r="120" spans="1:24" ht="15.75" thickBot="1" x14ac:dyDescent="0.3">
      <c r="A120" s="1">
        <f>'importovana data'!B120</f>
        <v>6</v>
      </c>
      <c r="B120" s="1">
        <f>'importovana data'!J120</f>
        <v>0.67</v>
      </c>
      <c r="C120" s="1">
        <f>'importovana data'!K120</f>
        <v>3.1160000000000001</v>
      </c>
      <c r="D120" s="11">
        <f t="shared" si="10"/>
        <v>-0.17392519729917355</v>
      </c>
      <c r="E120" s="12">
        <f t="shared" si="11"/>
        <v>0.49359744900052688</v>
      </c>
      <c r="G120" t="s">
        <v>23</v>
      </c>
      <c r="K120" s="2" t="s">
        <v>24</v>
      </c>
      <c r="L120" s="23">
        <f>L117*((L118*(1-'importovana data'!T3^(2/zpracování!L118))/(1-'importovana data'!T3^2))^L118)</f>
        <v>4.3924499723377233</v>
      </c>
      <c r="M120" s="2" t="s">
        <v>24</v>
      </c>
      <c r="N120" s="23">
        <f>N117*((N118*(1-'importovana data'!T3^(2/zpracování!N118))/(1-'importovana data'!T3^2))^N118)</f>
        <v>3.8691788593396454</v>
      </c>
      <c r="V120" s="57">
        <f t="shared" si="12"/>
        <v>0.67</v>
      </c>
      <c r="W120" s="65">
        <f>'importovana data'!L120</f>
        <v>4.6509999999999998</v>
      </c>
      <c r="X120" s="68">
        <f t="shared" si="17"/>
        <v>4.6548810213416933</v>
      </c>
    </row>
    <row r="121" spans="1:24" ht="15.75" thickBot="1" x14ac:dyDescent="0.3">
      <c r="A121" s="1">
        <f>'importovana data'!B121</f>
        <v>6</v>
      </c>
      <c r="B121" s="1">
        <f>'importovana data'!J121</f>
        <v>0.51</v>
      </c>
      <c r="C121" s="1">
        <f>'importovana data'!K121</f>
        <v>2.5249999999999999</v>
      </c>
      <c r="D121" s="13">
        <f t="shared" si="10"/>
        <v>-0.29242982390206362</v>
      </c>
      <c r="E121" s="14">
        <f t="shared" si="11"/>
        <v>0.40226138245468018</v>
      </c>
      <c r="V121" s="59">
        <f t="shared" si="12"/>
        <v>0.51</v>
      </c>
      <c r="W121" s="69">
        <f>'importovana data'!L121</f>
        <v>4.9509999999999996</v>
      </c>
      <c r="X121" s="70">
        <f>$L$120*ABS(V121)^($L$118-1)</f>
        <v>4.8426145804563827</v>
      </c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J13" sqref="J13"/>
    </sheetView>
  </sheetViews>
  <sheetFormatPr defaultRowHeight="15" x14ac:dyDescent="0.25"/>
  <cols>
    <col min="4" max="4" width="8.7109375" bestFit="1" customWidth="1"/>
    <col min="5" max="5" width="10.42578125" bestFit="1" customWidth="1"/>
  </cols>
  <sheetData>
    <row r="1" spans="3:9" ht="15.75" thickBot="1" x14ac:dyDescent="0.3"/>
    <row r="2" spans="3:9" x14ac:dyDescent="0.25">
      <c r="C2" s="27" t="s">
        <v>27</v>
      </c>
      <c r="D2" s="28"/>
      <c r="E2" s="28"/>
      <c r="F2" s="28"/>
      <c r="G2" s="28"/>
      <c r="H2" s="29"/>
    </row>
    <row r="3" spans="3:9" ht="15.75" thickBot="1" x14ac:dyDescent="0.3">
      <c r="C3" s="30"/>
      <c r="D3" s="31"/>
      <c r="E3" s="31"/>
      <c r="F3" s="31"/>
      <c r="G3" s="31"/>
      <c r="H3" s="32"/>
    </row>
    <row r="4" spans="3:9" x14ac:dyDescent="0.25">
      <c r="C4" s="33" t="s">
        <v>28</v>
      </c>
      <c r="E4" s="34"/>
      <c r="F4" s="34"/>
      <c r="G4" s="35" t="s">
        <v>29</v>
      </c>
      <c r="H4" s="36">
        <f>'importovana data'!I2</f>
        <v>20.399999999999999</v>
      </c>
    </row>
    <row r="5" spans="3:9" x14ac:dyDescent="0.25">
      <c r="C5" s="33" t="s">
        <v>30</v>
      </c>
      <c r="D5" s="34"/>
      <c r="E5" s="34"/>
      <c r="F5" s="34"/>
      <c r="G5" s="37" t="s">
        <v>31</v>
      </c>
      <c r="H5" s="38" t="s">
        <v>49</v>
      </c>
    </row>
    <row r="6" spans="3:9" x14ac:dyDescent="0.25">
      <c r="C6" s="33" t="s">
        <v>32</v>
      </c>
      <c r="D6" s="34"/>
      <c r="E6" s="34"/>
      <c r="F6" s="34"/>
      <c r="G6" s="39" t="s">
        <v>50</v>
      </c>
      <c r="H6" s="38">
        <v>4</v>
      </c>
    </row>
    <row r="7" spans="3:9" x14ac:dyDescent="0.25">
      <c r="C7" s="33" t="s">
        <v>33</v>
      </c>
      <c r="D7" s="34"/>
      <c r="E7" s="34"/>
      <c r="F7" s="34"/>
      <c r="G7" s="39" t="s">
        <v>34</v>
      </c>
      <c r="H7" s="38">
        <f>595.9</f>
        <v>595.9</v>
      </c>
    </row>
    <row r="8" spans="3:9" ht="15.75" thickBot="1" x14ac:dyDescent="0.3">
      <c r="C8" s="40" t="s">
        <v>35</v>
      </c>
      <c r="D8" s="41"/>
      <c r="E8" s="41"/>
      <c r="F8" s="41"/>
      <c r="G8" s="42" t="s">
        <v>36</v>
      </c>
      <c r="H8" s="43">
        <v>1</v>
      </c>
    </row>
    <row r="9" spans="3:9" ht="15.75" thickBot="1" x14ac:dyDescent="0.3"/>
    <row r="10" spans="3:9" ht="15.75" thickBot="1" x14ac:dyDescent="0.3">
      <c r="C10" s="44" t="s">
        <v>37</v>
      </c>
      <c r="D10" s="47" t="s">
        <v>42</v>
      </c>
      <c r="E10" s="47" t="s">
        <v>43</v>
      </c>
      <c r="F10" s="47" t="s">
        <v>44</v>
      </c>
      <c r="G10" s="62" t="s">
        <v>45</v>
      </c>
    </row>
    <row r="11" spans="3:9" x14ac:dyDescent="0.25">
      <c r="C11" s="45">
        <v>1</v>
      </c>
      <c r="D11" s="48">
        <f>zpracování!L20</f>
        <v>5.8840194153850724</v>
      </c>
      <c r="E11" s="49">
        <f>zpracování!N20</f>
        <v>4.8881350583326251</v>
      </c>
      <c r="F11" s="49">
        <f>zpracování!L18</f>
        <v>0.77290000000000003</v>
      </c>
      <c r="G11" s="50">
        <f>zpracování!N18</f>
        <v>0.88160000000000005</v>
      </c>
    </row>
    <row r="12" spans="3:9" x14ac:dyDescent="0.25">
      <c r="C12" s="45">
        <v>2</v>
      </c>
      <c r="D12" s="51">
        <f>zpracování!L40</f>
        <v>4.5290004579212821</v>
      </c>
      <c r="E12" s="52">
        <f>zpracování!N40</f>
        <v>4.010242268035876</v>
      </c>
      <c r="F12" s="52">
        <f>zpracování!L38</f>
        <v>0.85460000000000003</v>
      </c>
      <c r="G12" s="53">
        <f>zpracování!N38</f>
        <v>0.92949999999999999</v>
      </c>
    </row>
    <row r="13" spans="3:9" x14ac:dyDescent="0.25">
      <c r="C13" s="45">
        <v>3</v>
      </c>
      <c r="D13" s="51">
        <f>zpracování!L60</f>
        <v>4.9399829275301146</v>
      </c>
      <c r="E13" s="52">
        <f>zpracování!N60</f>
        <v>4.6601542606765749</v>
      </c>
      <c r="F13" s="52">
        <f>zpracování!L58</f>
        <v>0.86839999999999995</v>
      </c>
      <c r="G13" s="53">
        <f>zpracování!N58</f>
        <v>0.88800000000000001</v>
      </c>
      <c r="I13" s="71"/>
    </row>
    <row r="14" spans="3:9" x14ac:dyDescent="0.25">
      <c r="C14" s="45">
        <v>4</v>
      </c>
      <c r="D14" s="51">
        <f>zpracování!L80</f>
        <v>4.4145747794602119</v>
      </c>
      <c r="E14" s="52">
        <f>zpracování!N80</f>
        <v>3.9435276499899095</v>
      </c>
      <c r="F14" s="52">
        <f>zpracování!L78</f>
        <v>0.86429999999999996</v>
      </c>
      <c r="G14" s="53">
        <f>zpracování!N78</f>
        <v>0.93110000000000004</v>
      </c>
    </row>
    <row r="15" spans="3:9" x14ac:dyDescent="0.25">
      <c r="C15" s="45">
        <v>5</v>
      </c>
      <c r="D15" s="51">
        <f>zpracování!L100</f>
        <v>4.7302612411966294</v>
      </c>
      <c r="E15" s="52">
        <f>zpracování!N100</f>
        <v>4.5222980001444384</v>
      </c>
      <c r="F15" s="52">
        <f>zpracování!L98</f>
        <v>0.88629999999999998</v>
      </c>
      <c r="G15" s="53">
        <f>zpracování!N98</f>
        <v>0.89459999999999995</v>
      </c>
    </row>
    <row r="16" spans="3:9" ht="15.75" thickBot="1" x14ac:dyDescent="0.3">
      <c r="C16" s="46">
        <v>6</v>
      </c>
      <c r="D16" s="54">
        <f>zpracování!L120</f>
        <v>4.3924499723377233</v>
      </c>
      <c r="E16" s="55">
        <f>zpracování!N120</f>
        <v>3.8691788593396454</v>
      </c>
      <c r="F16" s="55">
        <f>zpracování!L118</f>
        <v>0.85509999999999997</v>
      </c>
      <c r="G16" s="56">
        <f>zpracování!N118</f>
        <v>0.93489999999999995</v>
      </c>
    </row>
    <row r="19" spans="1:9" ht="15.75" thickBot="1" x14ac:dyDescent="0.3">
      <c r="A19" t="s">
        <v>38</v>
      </c>
    </row>
    <row r="20" spans="1:9" ht="15" customHeight="1" x14ac:dyDescent="0.25">
      <c r="A20" s="74" t="s">
        <v>47</v>
      </c>
      <c r="B20" s="75"/>
      <c r="C20" s="75"/>
      <c r="D20" s="75"/>
      <c r="E20" s="75"/>
      <c r="F20" s="75"/>
      <c r="G20" s="75"/>
      <c r="H20" s="75"/>
      <c r="I20" s="76"/>
    </row>
    <row r="21" spans="1:9" x14ac:dyDescent="0.25">
      <c r="A21" s="77"/>
      <c r="B21" s="78"/>
      <c r="C21" s="78"/>
      <c r="D21" s="78"/>
      <c r="E21" s="78"/>
      <c r="F21" s="78"/>
      <c r="G21" s="78"/>
      <c r="H21" s="78"/>
      <c r="I21" s="79"/>
    </row>
    <row r="22" spans="1:9" ht="15.75" thickBot="1" x14ac:dyDescent="0.3">
      <c r="A22" s="80"/>
      <c r="B22" s="81"/>
      <c r="C22" s="81"/>
      <c r="D22" s="81"/>
      <c r="E22" s="81"/>
      <c r="F22" s="81"/>
      <c r="G22" s="81"/>
      <c r="H22" s="81"/>
      <c r="I22" s="82"/>
    </row>
  </sheetData>
  <mergeCells count="1">
    <mergeCell ref="A20:I22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N16" sqref="N16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importovana data</vt:lpstr>
      <vt:lpstr>zpracování</vt:lpstr>
      <vt:lpstr>vyhodnocení</vt:lpstr>
      <vt:lpstr>thixotropy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Zajíček</dc:creator>
  <cp:lastModifiedBy>Pavel Zajíček</cp:lastModifiedBy>
  <dcterms:created xsi:type="dcterms:W3CDTF">2015-03-12T20:05:03Z</dcterms:created>
  <dcterms:modified xsi:type="dcterms:W3CDTF">2015-06-20T13:25:16Z</dcterms:modified>
</cp:coreProperties>
</file>