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6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7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8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6.xml" ContentType="application/vnd.openxmlformats-officedocument.drawing+xml"/>
  <Override PartName="/xl/charts/chart19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2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7.xml" ContentType="application/vnd.openxmlformats-officedocument.drawing+xml"/>
  <Override PartName="/xl/charts/chart23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4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8.xml" ContentType="application/vnd.openxmlformats-officedocument.drawing+xml"/>
  <Override PartName="/xl/charts/chart25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6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7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8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9.xml" ContentType="application/vnd.openxmlformats-officedocument.drawing+xml"/>
  <Override PartName="/xl/charts/chart29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30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1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2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3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10.xml" ContentType="application/vnd.openxmlformats-officedocument.drawing+xml"/>
  <Override PartName="/xl/charts/chart34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5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6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11.xml" ContentType="application/vnd.openxmlformats-officedocument.drawing+xml"/>
  <Override PartName="/xl/charts/chart37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8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12.xml" ContentType="application/vnd.openxmlformats-officedocument.drawing+xml"/>
  <Override PartName="/xl/charts/chart39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40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13.xml" ContentType="application/vnd.openxmlformats-officedocument.drawing+xml"/>
  <Override PartName="/xl/charts/chart41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42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14.xml" ContentType="application/vnd.openxmlformats-officedocument.drawing+xml"/>
  <Override PartName="/xl/charts/chart43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4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15.xml" ContentType="application/vnd.openxmlformats-officedocument.drawing+xml"/>
  <Override PartName="/xl/charts/chart45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6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harts/chart47.xml" ContentType="application/vnd.openxmlformats-officedocument.drawingml.chart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TROJÁRNA\5. Semestr\Bakalářka\Výstupy\"/>
    </mc:Choice>
  </mc:AlternateContent>
  <xr:revisionPtr revIDLastSave="0" documentId="13_ncr:1_{EEBBBFB3-8AC4-42FA-AAAF-BEECB310B040}" xr6:coauthVersionLast="47" xr6:coauthVersionMax="47" xr10:uidLastSave="{00000000-0000-0000-0000-000000000000}"/>
  <bookViews>
    <workbookView xWindow="10245" yWindow="2055" windowWidth="15375" windowHeight="11430" tabRatio="902" firstSheet="2" activeTab="3" xr2:uid="{3788D885-F98B-4A97-8F1E-F38BCC2B6FCA}"/>
  </bookViews>
  <sheets>
    <sheet name="Uponor" sheetId="1" r:id="rId1"/>
    <sheet name="Rossato" sheetId="13" r:id="rId2"/>
    <sheet name="QuickTherm" sheetId="12" r:id="rId3"/>
    <sheet name="Baudochselbst" sheetId="11" r:id="rId4"/>
    <sheet name="Roth Werke" sheetId="10" r:id="rId5"/>
    <sheet name="Univenta" sheetId="9" r:id="rId6"/>
    <sheet name="Ivartrio" sheetId="8" r:id="rId7"/>
    <sheet name="Kermi" sheetId="7" r:id="rId8"/>
    <sheet name="REhau" sheetId="6" r:id="rId9"/>
    <sheet name="Tloušťka systemu" sheetId="5" r:id="rId10"/>
    <sheet name="Srovnání" sheetId="3" r:id="rId11"/>
    <sheet name="Fixační síť" sheetId="14" r:id="rId12"/>
    <sheet name="Trubky" sheetId="15" r:id="rId13"/>
    <sheet name="Izolace_mokry" sheetId="18" r:id="rId14"/>
    <sheet name="Kovová lamela" sheetId="16" r:id="rId15"/>
    <sheet name="Izolace_vzduchová mezera" sheetId="17" r:id="rId16"/>
    <sheet name="použité značení" sheetId="19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3" i="3" l="1"/>
  <c r="F82" i="3"/>
  <c r="F81" i="3"/>
  <c r="F80" i="3"/>
  <c r="F79" i="3"/>
  <c r="F78" i="3"/>
  <c r="C81" i="3"/>
  <c r="C10" i="3" l="1"/>
  <c r="C12" i="3"/>
  <c r="C11" i="3"/>
  <c r="C9" i="3"/>
  <c r="W27" i="6"/>
  <c r="W35" i="6"/>
  <c r="Z25" i="6"/>
  <c r="W36" i="6"/>
  <c r="W28" i="6"/>
  <c r="W25" i="6"/>
  <c r="C26" i="15"/>
  <c r="C25" i="15"/>
  <c r="C24" i="15"/>
  <c r="C23" i="15"/>
  <c r="C22" i="15"/>
  <c r="G97" i="3"/>
  <c r="G104" i="3" s="1"/>
  <c r="G98" i="3"/>
  <c r="G99" i="3"/>
  <c r="G100" i="3"/>
  <c r="G101" i="3"/>
  <c r="G102" i="3"/>
  <c r="G103" i="3"/>
  <c r="C98" i="3"/>
  <c r="C97" i="3"/>
  <c r="B98" i="3"/>
  <c r="B97" i="3"/>
  <c r="W37" i="1"/>
  <c r="W38" i="1"/>
  <c r="W39" i="1"/>
  <c r="W36" i="1"/>
  <c r="W34" i="1"/>
  <c r="Y49" i="9"/>
  <c r="Y50" i="9"/>
  <c r="Y51" i="9"/>
  <c r="Y52" i="9"/>
  <c r="Y53" i="9"/>
  <c r="Y54" i="9"/>
  <c r="Y55" i="9"/>
  <c r="Y56" i="9"/>
  <c r="Y57" i="9"/>
  <c r="Y59" i="9"/>
  <c r="Y60" i="9"/>
  <c r="Y61" i="9"/>
  <c r="Y62" i="9"/>
  <c r="Y63" i="9"/>
  <c r="Y64" i="9"/>
  <c r="Y65" i="9"/>
  <c r="Y66" i="9"/>
  <c r="Y67" i="9"/>
  <c r="Y69" i="9"/>
  <c r="Y70" i="9"/>
  <c r="Y71" i="9"/>
  <c r="Y72" i="9"/>
  <c r="Y73" i="9"/>
  <c r="Y74" i="9"/>
  <c r="Y75" i="9"/>
  <c r="Y76" i="9"/>
  <c r="Y77" i="9"/>
  <c r="Y79" i="9"/>
  <c r="Y80" i="9"/>
  <c r="Y81" i="9"/>
  <c r="Y82" i="9"/>
  <c r="Y83" i="9"/>
  <c r="Y84" i="9"/>
  <c r="Y85" i="9"/>
  <c r="Y86" i="9"/>
  <c r="Y87" i="9"/>
  <c r="W15" i="6"/>
  <c r="W14" i="6"/>
  <c r="W13" i="6"/>
  <c r="W12" i="6"/>
  <c r="W11" i="6"/>
  <c r="W10" i="6"/>
  <c r="W9" i="6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C50" i="3" s="1"/>
  <c r="G1" i="13"/>
  <c r="E94" i="9"/>
  <c r="E90" i="9"/>
  <c r="E86" i="9"/>
  <c r="E82" i="9"/>
  <c r="E78" i="9"/>
  <c r="E62" i="9"/>
  <c r="E58" i="9"/>
  <c r="E56" i="9"/>
  <c r="E54" i="9"/>
  <c r="E52" i="9"/>
  <c r="E50" i="9"/>
  <c r="E48" i="9"/>
  <c r="E34" i="9"/>
  <c r="E30" i="9"/>
  <c r="E26" i="9"/>
  <c r="E24" i="9"/>
  <c r="E22" i="9"/>
  <c r="E20" i="9"/>
  <c r="E18" i="9"/>
  <c r="E7" i="9"/>
  <c r="E85" i="9" s="1"/>
  <c r="E6" i="9"/>
  <c r="E93" i="9" s="1"/>
  <c r="E5" i="9"/>
  <c r="E77" i="9" s="1"/>
  <c r="B55" i="3"/>
  <c r="B54" i="3"/>
  <c r="F142" i="6"/>
  <c r="F183" i="6" s="1"/>
  <c r="F138" i="6"/>
  <c r="F137" i="6"/>
  <c r="F135" i="6"/>
  <c r="F134" i="6"/>
  <c r="F133" i="6"/>
  <c r="F131" i="6"/>
  <c r="F130" i="6"/>
  <c r="F129" i="6"/>
  <c r="F127" i="6"/>
  <c r="F126" i="6"/>
  <c r="F125" i="6"/>
  <c r="F123" i="6"/>
  <c r="F122" i="6"/>
  <c r="F121" i="6"/>
  <c r="F119" i="6"/>
  <c r="F118" i="6"/>
  <c r="F117" i="6"/>
  <c r="F115" i="6"/>
  <c r="F114" i="6"/>
  <c r="F113" i="6"/>
  <c r="F111" i="6"/>
  <c r="F110" i="6"/>
  <c r="F109" i="6"/>
  <c r="F107" i="6"/>
  <c r="F106" i="6"/>
  <c r="F105" i="6"/>
  <c r="F103" i="6"/>
  <c r="F102" i="6"/>
  <c r="F101" i="6"/>
  <c r="F99" i="6"/>
  <c r="F97" i="6"/>
  <c r="F136" i="6" s="1"/>
  <c r="F94" i="6"/>
  <c r="F93" i="6"/>
  <c r="F92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3" i="6"/>
  <c r="F91" i="6" s="1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C51" i="3"/>
  <c r="C49" i="3"/>
  <c r="C48" i="3"/>
  <c r="C47" i="3"/>
  <c r="E19" i="9" l="1"/>
  <c r="E23" i="9"/>
  <c r="E27" i="9"/>
  <c r="E31" i="9"/>
  <c r="E35" i="9"/>
  <c r="E51" i="9"/>
  <c r="E55" i="9"/>
  <c r="E59" i="9"/>
  <c r="E63" i="9"/>
  <c r="E79" i="9"/>
  <c r="E83" i="9"/>
  <c r="E87" i="9"/>
  <c r="E91" i="9"/>
  <c r="E95" i="9"/>
  <c r="E28" i="9"/>
  <c r="E32" i="9"/>
  <c r="E60" i="9"/>
  <c r="E64" i="9"/>
  <c r="E80" i="9"/>
  <c r="E84" i="9"/>
  <c r="E88" i="9"/>
  <c r="E92" i="9"/>
  <c r="E21" i="9"/>
  <c r="E25" i="9"/>
  <c r="E29" i="9"/>
  <c r="E33" i="9"/>
  <c r="E49" i="9"/>
  <c r="E53" i="9"/>
  <c r="E57" i="9"/>
  <c r="E61" i="9"/>
  <c r="E65" i="9"/>
  <c r="E81" i="9"/>
  <c r="E89" i="9"/>
  <c r="E10" i="9"/>
  <c r="E12" i="9"/>
  <c r="E14" i="9"/>
  <c r="E16" i="9"/>
  <c r="E39" i="9"/>
  <c r="E41" i="9"/>
  <c r="E43" i="9"/>
  <c r="E45" i="9"/>
  <c r="E47" i="9"/>
  <c r="E70" i="9"/>
  <c r="E72" i="9"/>
  <c r="E74" i="9"/>
  <c r="E76" i="9"/>
  <c r="E9" i="9"/>
  <c r="E11" i="9"/>
  <c r="E13" i="9"/>
  <c r="E15" i="9"/>
  <c r="E17" i="9"/>
  <c r="E40" i="9"/>
  <c r="E42" i="9"/>
  <c r="E44" i="9"/>
  <c r="E46" i="9"/>
  <c r="E69" i="9"/>
  <c r="E71" i="9"/>
  <c r="E73" i="9"/>
  <c r="E75" i="9"/>
  <c r="F100" i="6"/>
  <c r="F104" i="6"/>
  <c r="F108" i="6"/>
  <c r="F112" i="6"/>
  <c r="F116" i="6"/>
  <c r="F120" i="6"/>
  <c r="F124" i="6"/>
  <c r="F128" i="6"/>
  <c r="F132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AC24" i="3"/>
  <c r="AC23" i="3"/>
  <c r="AC22" i="3"/>
  <c r="AD21" i="3"/>
  <c r="AC21" i="3"/>
  <c r="AD20" i="3"/>
  <c r="AC20" i="3"/>
  <c r="AC19" i="3"/>
  <c r="AC18" i="3"/>
  <c r="AC17" i="3"/>
  <c r="AC16" i="3"/>
  <c r="AC25" i="3" s="1"/>
  <c r="C94" i="3"/>
  <c r="C93" i="3"/>
  <c r="H101" i="3" s="1"/>
  <c r="C92" i="3"/>
  <c r="C91" i="3"/>
  <c r="H98" i="3" s="1"/>
  <c r="C88" i="3"/>
  <c r="C87" i="3"/>
  <c r="H102" i="3" s="1"/>
  <c r="C86" i="3"/>
  <c r="C85" i="3"/>
  <c r="C89" i="3" s="1"/>
  <c r="C82" i="3"/>
  <c r="H103" i="3" s="1"/>
  <c r="C73" i="3"/>
  <c r="C72" i="3"/>
  <c r="C69" i="3"/>
  <c r="C68" i="3"/>
  <c r="C67" i="3"/>
  <c r="H100" i="3" s="1"/>
  <c r="C66" i="3"/>
  <c r="B89" i="3"/>
  <c r="B83" i="3"/>
  <c r="C80" i="3"/>
  <c r="C79" i="3"/>
  <c r="C78" i="3"/>
  <c r="H97" i="3" s="1"/>
  <c r="H104" i="3" s="1"/>
  <c r="C6" i="3"/>
  <c r="C5" i="3"/>
  <c r="C4" i="3"/>
  <c r="C3" i="3"/>
  <c r="C7" i="3" s="1"/>
  <c r="C44" i="3"/>
  <c r="C43" i="3"/>
  <c r="AD22" i="3" s="1"/>
  <c r="C42" i="3"/>
  <c r="C41" i="3"/>
  <c r="C45" i="3" s="1"/>
  <c r="C38" i="3"/>
  <c r="AD24" i="3" s="1"/>
  <c r="C37" i="3"/>
  <c r="C36" i="3"/>
  <c r="C35" i="3"/>
  <c r="AD16" i="3" s="1"/>
  <c r="AD25" i="3" s="1"/>
  <c r="C32" i="3"/>
  <c r="C31" i="3"/>
  <c r="AD23" i="3" s="1"/>
  <c r="C30" i="3"/>
  <c r="C29" i="3"/>
  <c r="C28" i="3"/>
  <c r="C27" i="3"/>
  <c r="C33" i="3" s="1"/>
  <c r="C24" i="3"/>
  <c r="C23" i="3"/>
  <c r="C22" i="3"/>
  <c r="AD18" i="3" s="1"/>
  <c r="C21" i="3"/>
  <c r="C25" i="3" s="1"/>
  <c r="C18" i="3"/>
  <c r="C17" i="3"/>
  <c r="C16" i="3"/>
  <c r="C15" i="3"/>
  <c r="C19" i="3" s="1"/>
  <c r="C13" i="3"/>
  <c r="B12" i="3"/>
  <c r="B11" i="3"/>
  <c r="B57" i="3"/>
  <c r="B51" i="3"/>
  <c r="B45" i="3"/>
  <c r="B39" i="3"/>
  <c r="B33" i="3"/>
  <c r="B25" i="3"/>
  <c r="B19" i="3"/>
  <c r="B13" i="3"/>
  <c r="C34" i="1"/>
  <c r="D36" i="1" s="1"/>
  <c r="C56" i="3" s="1"/>
  <c r="D33" i="1"/>
  <c r="AD17" i="3" l="1"/>
  <c r="C70" i="3"/>
  <c r="H99" i="3"/>
  <c r="C39" i="3"/>
  <c r="C95" i="3"/>
  <c r="C83" i="3"/>
  <c r="D46" i="1"/>
  <c r="D63" i="1"/>
  <c r="C54" i="3" s="1"/>
  <c r="AD19" i="3" s="1"/>
  <c r="D59" i="1"/>
  <c r="D53" i="1"/>
  <c r="D49" i="1"/>
  <c r="D43" i="1"/>
  <c r="C55" i="3" s="1"/>
  <c r="D39" i="1"/>
  <c r="D56" i="1"/>
  <c r="D62" i="1"/>
  <c r="D58" i="1"/>
  <c r="D52" i="1"/>
  <c r="D48" i="1"/>
  <c r="D42" i="1"/>
  <c r="D38" i="1"/>
  <c r="D60" i="1"/>
  <c r="D50" i="1"/>
  <c r="D40" i="1"/>
  <c r="D61" i="1"/>
  <c r="D57" i="1"/>
  <c r="D51" i="1"/>
  <c r="D47" i="1"/>
  <c r="D41" i="1"/>
  <c r="D37" i="1"/>
  <c r="C53" i="3" l="1"/>
  <c r="C57" i="3" s="1"/>
</calcChain>
</file>

<file path=xl/sharedStrings.xml><?xml version="1.0" encoding="utf-8"?>
<sst xmlns="http://schemas.openxmlformats.org/spreadsheetml/2006/main" count="284" uniqueCount="149">
  <si>
    <t>rozteč</t>
  </si>
  <si>
    <t>střední teplota vody</t>
  </si>
  <si>
    <t xml:space="preserve">výkon </t>
  </si>
  <si>
    <t>rehau mokrý</t>
  </si>
  <si>
    <t>rehau</t>
  </si>
  <si>
    <t>měřeno</t>
  </si>
  <si>
    <t>výkon</t>
  </si>
  <si>
    <t>střední tepl</t>
  </si>
  <si>
    <t>REHAU MOKRÝ SYSTÉM s lambda=0,35 W/mK</t>
  </si>
  <si>
    <t>KERMI MOKRÝ PRO lambda = 0,7 W/Mk</t>
  </si>
  <si>
    <t>KERMI SUCHÝ PRO lambda= 0,28</t>
  </si>
  <si>
    <t>ivartio</t>
  </si>
  <si>
    <t>IVARTIO MOKRÝ pro lambd=0,99</t>
  </si>
  <si>
    <t>střední teplota</t>
  </si>
  <si>
    <t>přepočet najednotné lamba 0,99</t>
  </si>
  <si>
    <t>Rehau mokrý lambda= 0,45</t>
  </si>
  <si>
    <t>kermi, mokrý, omítka 15mm</t>
  </si>
  <si>
    <t>kermi suchý, deska 12mm</t>
  </si>
  <si>
    <t>Univenta delgado 0,4</t>
  </si>
  <si>
    <t>wall heating and cooling pdf</t>
  </si>
  <si>
    <t>academia</t>
  </si>
  <si>
    <t>orůzkum udělat</t>
  </si>
  <si>
    <t>ROTH-WERKE MOKRÝ</t>
  </si>
  <si>
    <t>trubka 11</t>
  </si>
  <si>
    <t>omítka 15mm</t>
  </si>
  <si>
    <t>trubka 15</t>
  </si>
  <si>
    <t>tlouštka 10 mm</t>
  </si>
  <si>
    <t>tlouštka 12,5 mm</t>
  </si>
  <si>
    <t>fermacell powerpanel H20</t>
  </si>
  <si>
    <t>eternit dry construction hydripanel</t>
  </si>
  <si>
    <t>roth werke suchý, trubka 15mm</t>
  </si>
  <si>
    <t>https://www.baudochselbst.de/fussbodenheizung/fussbodenheizung-planung/planung-wandheizung/</t>
  </si>
  <si>
    <t>.</t>
  </si>
  <si>
    <t>střtední tepl</t>
  </si>
  <si>
    <t>Rossato</t>
  </si>
  <si>
    <t>https://en.rossatogroup.com/products/radiant-panels/Heating-to-ceiling/under-plaster-wall-ceiling-system.html#documenti</t>
  </si>
  <si>
    <t>quicktherm</t>
  </si>
  <si>
    <t>https://quicktherm.de/wandhz.htm</t>
  </si>
  <si>
    <t>rozetc</t>
  </si>
  <si>
    <t>střed</t>
  </si>
  <si>
    <t>lambda=0,31, s 12,5</t>
  </si>
  <si>
    <t>lambda=0,58, s=15mm</t>
  </si>
  <si>
    <t xml:space="preserve">lambda=0,75, </t>
  </si>
  <si>
    <t>s=15mm</t>
  </si>
  <si>
    <t>Roth Werke</t>
  </si>
  <si>
    <t>baudochselbst</t>
  </si>
  <si>
    <t>QuickTherm</t>
  </si>
  <si>
    <t>Rehau</t>
  </si>
  <si>
    <t>Kermi</t>
  </si>
  <si>
    <t>UNIVENTA</t>
  </si>
  <si>
    <t>lambda 0,7, s=15mm</t>
  </si>
  <si>
    <t>suhcý !!!!</t>
  </si>
  <si>
    <t>UPONOR PLASTER</t>
  </si>
  <si>
    <t>roztec</t>
  </si>
  <si>
    <t>Univenta</t>
  </si>
  <si>
    <t>Uponor</t>
  </si>
  <si>
    <t>Kermi Suchý</t>
  </si>
  <si>
    <t>max topná plcha 6,2m2</t>
  </si>
  <si>
    <t>max tompná plocha 15,7m2</t>
  </si>
  <si>
    <t>Rehau suchý</t>
  </si>
  <si>
    <t>Aktivní desky 12,5 mm</t>
  </si>
  <si>
    <t>Delgado + SDK 0,21 W/mk, tl. 12,5 mm</t>
  </si>
  <si>
    <t>Delgado + SDK 0,3 W/mK tl. 10 mm</t>
  </si>
  <si>
    <t>Delgado + SDK 0,45 W/mK</t>
  </si>
  <si>
    <t>střední tepl.</t>
  </si>
  <si>
    <t>systém</t>
  </si>
  <si>
    <t>Rigips Climafit 10 mm</t>
  </si>
  <si>
    <t>Rigips Bauplatte RB 12,5 mm</t>
  </si>
  <si>
    <t>Fermacell powerpanel H2O</t>
  </si>
  <si>
    <t>Eternit dry construction Hydropanel</t>
  </si>
  <si>
    <t>Mokrý systém</t>
  </si>
  <si>
    <t>Suchý systém</t>
  </si>
  <si>
    <t>Quicktherm</t>
  </si>
  <si>
    <t>Ivartrio</t>
  </si>
  <si>
    <t>Roth werke</t>
  </si>
  <si>
    <t>Upnor</t>
  </si>
  <si>
    <t>Baudochselbst</t>
  </si>
  <si>
    <t>I</t>
  </si>
  <si>
    <t>Uponor Renovis</t>
  </si>
  <si>
    <t>RothWerke</t>
  </si>
  <si>
    <t>0,5 W/mK</t>
  </si>
  <si>
    <t>Teplotní spády</t>
  </si>
  <si>
    <t>w</t>
  </si>
  <si>
    <t>tr</t>
  </si>
  <si>
    <t>ti</t>
  </si>
  <si>
    <t>to</t>
  </si>
  <si>
    <t>tg</t>
  </si>
  <si>
    <t>h</t>
  </si>
  <si>
    <t>Qc</t>
  </si>
  <si>
    <t>kc</t>
  </si>
  <si>
    <t>SL</t>
  </si>
  <si>
    <t>twm</t>
  </si>
  <si>
    <t>tD</t>
  </si>
  <si>
    <t>c</t>
  </si>
  <si>
    <t>f</t>
  </si>
  <si>
    <t>q0</t>
  </si>
  <si>
    <t>e</t>
  </si>
  <si>
    <t>Qs</t>
  </si>
  <si>
    <t>Si</t>
  </si>
  <si>
    <t>Ti</t>
  </si>
  <si>
    <t>tw1</t>
  </si>
  <si>
    <t>tw2</t>
  </si>
  <si>
    <t>tegem</t>
  </si>
  <si>
    <t>tw</t>
  </si>
  <si>
    <t xml:space="preserve">te </t>
  </si>
  <si>
    <t>z</t>
  </si>
  <si>
    <t>l</t>
  </si>
  <si>
    <t>s</t>
  </si>
  <si>
    <t>varphi</t>
  </si>
  <si>
    <t>alfakg</t>
  </si>
  <si>
    <t>alfasg</t>
  </si>
  <si>
    <t xml:space="preserve">alfas </t>
  </si>
  <si>
    <t>alfak</t>
  </si>
  <si>
    <t>alfa</t>
  </si>
  <si>
    <t>varphi12</t>
  </si>
  <si>
    <t>lambda</t>
  </si>
  <si>
    <t xml:space="preserve">emisivita </t>
  </si>
  <si>
    <t>[-]</t>
  </si>
  <si>
    <t>frekvence</t>
  </si>
  <si>
    <t>[Hz]</t>
  </si>
  <si>
    <t>výška místnosti</t>
  </si>
  <si>
    <t>[m]</t>
  </si>
  <si>
    <t>rozteč topného potrubí</t>
  </si>
  <si>
    <t>[mm]</t>
  </si>
  <si>
    <t>měrný tepelný výkon absolutně černého tělesa</t>
  </si>
  <si>
    <r>
      <t>[W/m</t>
    </r>
    <r>
      <rPr>
        <vertAlign val="super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]</t>
    </r>
  </si>
  <si>
    <t>celkový tepelný výkon otopného tělesava</t>
  </si>
  <si>
    <t>[W]</t>
  </si>
  <si>
    <t>sálavý tepelný tok</t>
  </si>
  <si>
    <t>tloušťka omítka</t>
  </si>
  <si>
    <t>povrch i-té plochy</t>
  </si>
  <si>
    <r>
      <t>[m</t>
    </r>
    <r>
      <rPr>
        <vertAlign val="super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]</t>
    </r>
  </si>
  <si>
    <t>plocha otopného tělesa</t>
  </si>
  <si>
    <t>teplota vzduchu ve vztažném bodě</t>
  </si>
  <si>
    <t>[°C]</t>
  </si>
  <si>
    <t>venkovní teplota</t>
  </si>
  <si>
    <t>venkovní geometrická teplota</t>
  </si>
  <si>
    <t>výsledná teplota kulového teploměru</t>
  </si>
  <si>
    <t>vnitřní výpočtová teplota vzduchu</t>
  </si>
  <si>
    <t>termodynamická teplota vzduchu</t>
  </si>
  <si>
    <t>operativní teplota</t>
  </si>
  <si>
    <t>střední radiační teplota</t>
  </si>
  <si>
    <t>teplota výstupní kotlové vody</t>
  </si>
  <si>
    <t>teplota přívodní vody otopné soustavy</t>
  </si>
  <si>
    <t>teplota zpátečky</t>
  </si>
  <si>
    <t>střední teplota otopné vody</t>
  </si>
  <si>
    <t>rychlost proudění vzduchu</t>
  </si>
  <si>
    <t>[m/s]</t>
  </si>
  <si>
    <t>zátěž kotle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</si>
</sst>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2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1">
    <xf numFmtId="0" fontId="0" fillId="0" borderId="0" xfId="0"/>
    <xf numFmtId="16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/>
    <xf numFmtId="0" fontId="0" fillId="2" borderId="6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2" borderId="1" xfId="0" applyFill="1" applyBorder="1"/>
    <xf numFmtId="0" fontId="1" fillId="0" borderId="3" xfId="1" applyBorder="1"/>
    <xf numFmtId="0" fontId="1" fillId="0" borderId="5" xfId="1" applyBorder="1"/>
    <xf numFmtId="0" fontId="1" fillId="2" borderId="0" xfId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3" borderId="0" xfId="0" applyFill="1"/>
    <xf numFmtId="0" fontId="0" fillId="8" borderId="0" xfId="0" applyFill="1"/>
    <xf numFmtId="0" fontId="0" fillId="9" borderId="0" xfId="0" applyFill="1"/>
    <xf numFmtId="0" fontId="4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2" borderId="0" xfId="0" applyFill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right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UPONOR, s = 15 mm, lambda = 0,7 W/mK</c:v>
          </c:tx>
          <c:spPr>
            <a:ln w="19050" cap="rnd">
              <a:solidFill>
                <a:srgbClr val="C00000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DE20-4706-836C-8A21114C69BC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DE20-4706-836C-8A21114C69BC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DE20-4706-836C-8A21114C69BC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E20-4706-836C-8A21114C69BC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E20-4706-836C-8A21114C69BC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E20-4706-836C-8A21114C69BC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E20-4706-836C-8A21114C69BC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E20-4706-836C-8A21114C69BC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E20-4706-836C-8A21114C69BC}"/>
                </c:ext>
              </c:extLst>
            </c:dLbl>
            <c:dLbl>
              <c:idx val="9"/>
              <c:layout>
                <c:manualLayout>
                  <c:x val="-1.6339522585144286E-2"/>
                  <c:y val="-3.093193428323134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 =</a:t>
                    </a:r>
                    <a:r>
                      <a:rPr lang="en-US" baseline="0"/>
                      <a:t> 80 mm</a:t>
                    </a:r>
                    <a:r>
                      <a:rPr lang="en-US"/>
                      <a:t> 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E-DE20-4706-836C-8A21114C69B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Uponor!$B$36:$B$45</c:f>
              <c:numCache>
                <c:formatCode>General</c:formatCode>
                <c:ptCount val="10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  <c:pt idx="5">
                  <c:v>20</c:v>
                </c:pt>
                <c:pt idx="6">
                  <c:v>25</c:v>
                </c:pt>
                <c:pt idx="7">
                  <c:v>30</c:v>
                </c:pt>
              </c:numCache>
            </c:numRef>
          </c:xVal>
          <c:yVal>
            <c:numRef>
              <c:f>Uponor!$D$36:$D$45</c:f>
              <c:numCache>
                <c:formatCode>General</c:formatCode>
                <c:ptCount val="10"/>
                <c:pt idx="0">
                  <c:v>23.321630722934724</c:v>
                </c:pt>
                <c:pt idx="1">
                  <c:v>35.560650569606644</c:v>
                </c:pt>
                <c:pt idx="2">
                  <c:v>47.03589596618184</c:v>
                </c:pt>
                <c:pt idx="3">
                  <c:v>59.310740130400518</c:v>
                </c:pt>
                <c:pt idx="4">
                  <c:v>88.299777889231208</c:v>
                </c:pt>
                <c:pt idx="5">
                  <c:v>118.22311384968116</c:v>
                </c:pt>
                <c:pt idx="6">
                  <c:v>147.49731317618398</c:v>
                </c:pt>
                <c:pt idx="7">
                  <c:v>176.34735258293327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E20-4706-836C-8A21114C69BC}"/>
            </c:ext>
          </c:extLst>
        </c:ser>
        <c:ser>
          <c:idx val="1"/>
          <c:order val="1"/>
          <c:spPr>
            <a:ln w="19050" cap="rnd">
              <a:solidFill>
                <a:srgbClr val="C00000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DE20-4706-836C-8A21114C69BC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DE20-4706-836C-8A21114C69BC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E20-4706-836C-8A21114C69BC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E20-4706-836C-8A21114C69BC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E20-4706-836C-8A21114C69BC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E20-4706-836C-8A21114C69BC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E20-4706-836C-8A21114C69BC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E20-4706-836C-8A21114C69BC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E20-4706-836C-8A21114C69BC}"/>
                </c:ext>
              </c:extLst>
            </c:dLbl>
            <c:dLbl>
              <c:idx val="9"/>
              <c:layout>
                <c:manualLayout>
                  <c:x val="-1.0591740294260677E-2"/>
                  <c:y val="-1.812590677850597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 = 100 mm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F-DE20-4706-836C-8A21114C69B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Uponor!$B$46:$B$55</c:f>
              <c:numCache>
                <c:formatCode>General</c:formatCode>
                <c:ptCount val="10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  <c:pt idx="5">
                  <c:v>20</c:v>
                </c:pt>
                <c:pt idx="6">
                  <c:v>25</c:v>
                </c:pt>
                <c:pt idx="7">
                  <c:v>30</c:v>
                </c:pt>
              </c:numCache>
            </c:numRef>
          </c:xVal>
          <c:yVal>
            <c:numRef>
              <c:f>Uponor!$D$46:$D$55</c:f>
              <c:numCache>
                <c:formatCode>General</c:formatCode>
                <c:ptCount val="10"/>
                <c:pt idx="0">
                  <c:v>21.620692125815001</c:v>
                </c:pt>
                <c:pt idx="1">
                  <c:v>33.025721859998569</c:v>
                </c:pt>
                <c:pt idx="2">
                  <c:v>43.644049580855487</c:v>
                </c:pt>
                <c:pt idx="3">
                  <c:v>55.203840366841014</c:v>
                </c:pt>
                <c:pt idx="4">
                  <c:v>82.380167657806112</c:v>
                </c:pt>
                <c:pt idx="5">
                  <c:v>110.13541592032672</c:v>
                </c:pt>
                <c:pt idx="6">
                  <c:v>137.2931145661675</c:v>
                </c:pt>
                <c:pt idx="7">
                  <c:v>164.39492727663537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E20-4706-836C-8A21114C69BC}"/>
            </c:ext>
          </c:extLst>
        </c:ser>
        <c:ser>
          <c:idx val="2"/>
          <c:order val="2"/>
          <c:spPr>
            <a:ln w="19050" cap="rnd">
              <a:solidFill>
                <a:srgbClr val="C00000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DE20-4706-836C-8A21114C69BC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E20-4706-836C-8A21114C69BC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E20-4706-836C-8A21114C69BC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DE20-4706-836C-8A21114C69BC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DE20-4706-836C-8A21114C69BC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E20-4706-836C-8A21114C69BC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E20-4706-836C-8A21114C69BC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E20-4706-836C-8A21114C69BC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E20-4706-836C-8A21114C69BC}"/>
                </c:ext>
              </c:extLst>
            </c:dLbl>
            <c:dLbl>
              <c:idx val="9"/>
              <c:layout>
                <c:manualLayout>
                  <c:x val="-2.4497665191560009E-2"/>
                  <c:y val="-2.026024469596020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 = 140</a:t>
                    </a:r>
                    <a:r>
                      <a:rPr lang="en-US" baseline="0"/>
                      <a:t> mm</a:t>
                    </a:r>
                    <a:endParaRPr lang="en-US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0-DE20-4706-836C-8A21114C69B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Uponor!$B$56:$B$65</c:f>
              <c:numCache>
                <c:formatCode>General</c:formatCode>
                <c:ptCount val="10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  <c:pt idx="5">
                  <c:v>20</c:v>
                </c:pt>
                <c:pt idx="6">
                  <c:v>25</c:v>
                </c:pt>
                <c:pt idx="7">
                  <c:v>30</c:v>
                </c:pt>
              </c:numCache>
            </c:numRef>
          </c:xVal>
          <c:yVal>
            <c:numRef>
              <c:f>Uponor!$D$56:$D$65</c:f>
              <c:numCache>
                <c:formatCode>General</c:formatCode>
                <c:ptCount val="10"/>
                <c:pt idx="0">
                  <c:v>19.52855198108476</c:v>
                </c:pt>
                <c:pt idx="1">
                  <c:v>29.794368417281653</c:v>
                </c:pt>
                <c:pt idx="2">
                  <c:v>39.716271405029737</c:v>
                </c:pt>
                <c:pt idx="3">
                  <c:v>50.017912158773377</c:v>
                </c:pt>
                <c:pt idx="4">
                  <c:v>74.534642115067712</c:v>
                </c:pt>
                <c:pt idx="5">
                  <c:v>99.882496238446663</c:v>
                </c:pt>
                <c:pt idx="6">
                  <c:v>124.52962671061117</c:v>
                </c:pt>
                <c:pt idx="7">
                  <c:v>148.93171885075589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E20-4706-836C-8A21114C69B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644348160"/>
        <c:axId val="1644349408"/>
      </c:scatterChart>
      <c:valAx>
        <c:axId val="1644348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644349408"/>
        <c:crosses val="autoZero"/>
        <c:crossBetween val="midCat"/>
      </c:valAx>
      <c:valAx>
        <c:axId val="1644349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644348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Uponor!$T$32</c:f>
              <c:strCache>
                <c:ptCount val="1"/>
                <c:pt idx="0">
                  <c:v>Uponor Renovis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Uponor!$U$36:$U$39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Uponor!$W$36:$W$39</c:f>
              <c:numCache>
                <c:formatCode>General</c:formatCode>
                <c:ptCount val="4"/>
                <c:pt idx="0">
                  <c:v>62.355178721797955</c:v>
                </c:pt>
                <c:pt idx="1">
                  <c:v>83.402537820494203</c:v>
                </c:pt>
                <c:pt idx="2">
                  <c:v>104.44699323441446</c:v>
                </c:pt>
                <c:pt idx="3">
                  <c:v>125.14736200238102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5F6-47E6-BDA7-453F7610BE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7753840"/>
        <c:axId val="89332688"/>
      </c:scatterChart>
      <c:valAx>
        <c:axId val="1717753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89332688"/>
        <c:crosses val="autoZero"/>
        <c:crossBetween val="midCat"/>
      </c:valAx>
      <c:valAx>
        <c:axId val="89332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717753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R=0,0, oka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Rossato!$H$19:$H$20</c:f>
              <c:strCache>
                <c:ptCount val="2"/>
                <c:pt idx="0">
                  <c:v>0</c:v>
                </c:pt>
                <c:pt idx="1">
                  <c:v>10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Rossato!$H$19:$H$20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xVal>
          <c:yVal>
            <c:numRef>
              <c:f>Rossato!$I$19:$I$20</c:f>
              <c:numCache>
                <c:formatCode>General</c:formatCode>
                <c:ptCount val="2"/>
                <c:pt idx="0">
                  <c:v>0</c:v>
                </c:pt>
                <c:pt idx="1">
                  <c:v>55.356000000000002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4FF-4414-9568-40774208DE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633504"/>
        <c:axId val="92635168"/>
      </c:scatterChart>
      <c:valAx>
        <c:axId val="92633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92635168"/>
        <c:crosses val="autoZero"/>
        <c:crossBetween val="midCat"/>
      </c:valAx>
      <c:valAx>
        <c:axId val="9263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92633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R=0,0, 75mm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Rossato!$H$8:$H$9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xVal>
          <c:yVal>
            <c:numRef>
              <c:f>Rossato!$I$8:$I$9</c:f>
              <c:numCache>
                <c:formatCode>General</c:formatCode>
                <c:ptCount val="2"/>
                <c:pt idx="0">
                  <c:v>0</c:v>
                </c:pt>
                <c:pt idx="1">
                  <c:v>63.350999999999999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C43-450B-B915-9492FFD359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1153968"/>
        <c:axId val="1401154384"/>
      </c:scatterChart>
      <c:valAx>
        <c:axId val="1401153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401154384"/>
        <c:crosses val="autoZero"/>
        <c:crossBetween val="midCat"/>
      </c:valAx>
      <c:valAx>
        <c:axId val="140115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4011539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ROSSATO, s = 18 mm,  λ = 0,97 W/mK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12"/>
              <c:tx>
                <c:rich>
                  <a:bodyPr/>
                  <a:lstStyle/>
                  <a:p>
                    <a:r>
                      <a:rPr lang="en-US"/>
                      <a:t>l = 75 mm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10B3-4BE3-832F-879A22877F2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Rossato!$D$7:$D$19</c:f>
              <c:numCache>
                <c:formatCode>General</c:formatCode>
                <c:ptCount val="13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</c:numCache>
            </c:numRef>
          </c:xVal>
          <c:yVal>
            <c:numRef>
              <c:f>Rossato!$F$7:$F$19</c:f>
              <c:numCache>
                <c:formatCode>General</c:formatCode>
                <c:ptCount val="13"/>
                <c:pt idx="0">
                  <c:v>31.6755</c:v>
                </c:pt>
                <c:pt idx="1">
                  <c:v>63.350999999999999</c:v>
                </c:pt>
                <c:pt idx="2">
                  <c:v>95.026499999999999</c:v>
                </c:pt>
                <c:pt idx="3">
                  <c:v>126.702</c:v>
                </c:pt>
                <c:pt idx="4">
                  <c:v>158.3775</c:v>
                </c:pt>
                <c:pt idx="5">
                  <c:v>190.053</c:v>
                </c:pt>
                <c:pt idx="6">
                  <c:v>221.7285</c:v>
                </c:pt>
                <c:pt idx="7">
                  <c:v>253.404</c:v>
                </c:pt>
                <c:pt idx="8">
                  <c:v>285.0795</c:v>
                </c:pt>
                <c:pt idx="9">
                  <c:v>316.755</c:v>
                </c:pt>
                <c:pt idx="10">
                  <c:v>348.43049999999999</c:v>
                </c:pt>
                <c:pt idx="11">
                  <c:v>380.10599999999999</c:v>
                </c:pt>
                <c:pt idx="12">
                  <c:v>411.78149999999999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0B3-4BE3-832F-879A22877F28}"/>
            </c:ext>
          </c:extLst>
        </c:ser>
        <c:ser>
          <c:idx val="1"/>
          <c:order val="1"/>
          <c:tx>
            <c:v>10 cm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12"/>
              <c:tx>
                <c:rich>
                  <a:bodyPr/>
                  <a:lstStyle/>
                  <a:p>
                    <a:r>
                      <a:rPr lang="en-US"/>
                      <a:t>l = 100 mm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10B3-4BE3-832F-879A22877F2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Rossato!$D$20:$D$32</c:f>
              <c:numCache>
                <c:formatCode>General</c:formatCode>
                <c:ptCount val="13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</c:numCache>
            </c:numRef>
          </c:xVal>
          <c:yVal>
            <c:numRef>
              <c:f>Rossato!$F$20:$F$32</c:f>
              <c:numCache>
                <c:formatCode>General</c:formatCode>
                <c:ptCount val="13"/>
                <c:pt idx="0">
                  <c:v>27.677999999999997</c:v>
                </c:pt>
                <c:pt idx="1">
                  <c:v>55.355999999999995</c:v>
                </c:pt>
                <c:pt idx="2">
                  <c:v>83.033999999999992</c:v>
                </c:pt>
                <c:pt idx="3">
                  <c:v>110.71199999999999</c:v>
                </c:pt>
                <c:pt idx="4">
                  <c:v>138.38999999999999</c:v>
                </c:pt>
                <c:pt idx="5">
                  <c:v>166.06799999999998</c:v>
                </c:pt>
                <c:pt idx="6">
                  <c:v>193.74599999999998</c:v>
                </c:pt>
                <c:pt idx="7">
                  <c:v>221.42399999999998</c:v>
                </c:pt>
                <c:pt idx="8">
                  <c:v>249.10199999999998</c:v>
                </c:pt>
                <c:pt idx="9">
                  <c:v>276.77999999999997</c:v>
                </c:pt>
                <c:pt idx="10">
                  <c:v>304.45799999999997</c:v>
                </c:pt>
                <c:pt idx="11">
                  <c:v>332.13599999999997</c:v>
                </c:pt>
                <c:pt idx="12">
                  <c:v>359.81399999999996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0B3-4BE3-832F-879A22877F2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55806816"/>
        <c:axId val="255800160"/>
      </c:scatterChart>
      <c:valAx>
        <c:axId val="255806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55800160"/>
        <c:crosses val="autoZero"/>
        <c:crossBetween val="midCat"/>
      </c:valAx>
      <c:valAx>
        <c:axId val="25580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558068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QuickTherm,</a:t>
            </a:r>
            <a:r>
              <a:rPr lang="cs-CZ" baseline="0"/>
              <a:t> lambda=0,31, s=12,5mm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12,5 cm</c:v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BE3-4D7E-B314-788A42F94144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BE3-4D7E-B314-788A42F94144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BE3-4D7E-B314-788A42F94144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BE3-4D7E-B314-788A42F94144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BE3-4D7E-B314-788A42F94144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BE3-4D7E-B314-788A42F94144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l = 125 mm</a:t>
                    </a:r>
                    <a:r>
                      <a:rPr lang="en-US" baseline="0"/>
                      <a:t> </a:t>
                    </a:r>
                    <a:endParaRPr lang="en-US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0BE3-4D7E-B314-788A42F9414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QuickTherm!$C$7:$C$13</c:f>
              <c:numCache>
                <c:formatCode>General</c:formatCode>
                <c:ptCount val="7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</c:numCache>
            </c:numRef>
          </c:xVal>
          <c:yVal>
            <c:numRef>
              <c:f>QuickTherm!$D$7:$D$13</c:f>
              <c:numCache>
                <c:formatCode>General</c:formatCode>
                <c:ptCount val="7"/>
                <c:pt idx="0">
                  <c:v>45.6</c:v>
                </c:pt>
                <c:pt idx="1">
                  <c:v>69.2</c:v>
                </c:pt>
                <c:pt idx="2">
                  <c:v>92.7</c:v>
                </c:pt>
                <c:pt idx="3">
                  <c:v>116.1</c:v>
                </c:pt>
                <c:pt idx="4">
                  <c:v>139.5</c:v>
                </c:pt>
                <c:pt idx="5">
                  <c:v>162.80000000000001</c:v>
                </c:pt>
                <c:pt idx="6">
                  <c:v>186.2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BE3-4D7E-B314-788A42F94144}"/>
            </c:ext>
          </c:extLst>
        </c:ser>
        <c:ser>
          <c:idx val="1"/>
          <c:order val="1"/>
          <c:tx>
            <c:v>25 cm</c:v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BE3-4D7E-B314-788A42F94144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BE3-4D7E-B314-788A42F94144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BE3-4D7E-B314-788A42F94144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BE3-4D7E-B314-788A42F94144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BE3-4D7E-B314-788A42F94144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BE3-4D7E-B314-788A42F94144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l = 250 mm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0BE3-4D7E-B314-788A42F9414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QuickTherm!$C$14:$C$20</c:f>
              <c:numCache>
                <c:formatCode>General</c:formatCode>
                <c:ptCount val="7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</c:numCache>
            </c:numRef>
          </c:xVal>
          <c:yVal>
            <c:numRef>
              <c:f>QuickTherm!$D$14:$D$20</c:f>
              <c:numCache>
                <c:formatCode>General</c:formatCode>
                <c:ptCount val="7"/>
                <c:pt idx="0">
                  <c:v>34.700000000000003</c:v>
                </c:pt>
                <c:pt idx="1">
                  <c:v>52.8</c:v>
                </c:pt>
                <c:pt idx="2">
                  <c:v>70.599999999999994</c:v>
                </c:pt>
                <c:pt idx="3">
                  <c:v>88.5</c:v>
                </c:pt>
                <c:pt idx="4">
                  <c:v>106.3</c:v>
                </c:pt>
                <c:pt idx="5">
                  <c:v>124</c:v>
                </c:pt>
                <c:pt idx="6">
                  <c:v>141.80000000000001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BE3-4D7E-B314-788A42F94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8464415"/>
        <c:axId val="308464831"/>
      </c:scatterChart>
      <c:valAx>
        <c:axId val="3084644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08464831"/>
        <c:crosses val="autoZero"/>
        <c:crossBetween val="midCat"/>
      </c:valAx>
      <c:valAx>
        <c:axId val="308464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0846441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QuickTherm,</a:t>
            </a:r>
            <a:r>
              <a:rPr lang="cs-CZ" baseline="0"/>
              <a:t> lambda=0,58, s=15mm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QUICKTHERM, s = 15 mm, lambda = 0,58 W/mK</c:v>
          </c:tx>
          <c:spPr>
            <a:ln w="19050" cap="rnd">
              <a:solidFill>
                <a:srgbClr val="7030A0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9E8-4C3A-89B9-C13DA2A43658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9E8-4C3A-89B9-C13DA2A43658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9E8-4C3A-89B9-C13DA2A43658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9E8-4C3A-89B9-C13DA2A43658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9E8-4C3A-89B9-C13DA2A43658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9E8-4C3A-89B9-C13DA2A4365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l = 125 mm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99E8-4C3A-89B9-C13DA2A4365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QuickTherm!$C$23:$C$29</c:f>
              <c:numCache>
                <c:formatCode>General</c:formatCode>
                <c:ptCount val="7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</c:numCache>
            </c:numRef>
          </c:xVal>
          <c:yVal>
            <c:numRef>
              <c:f>QuickTherm!$D$23:$D$29</c:f>
              <c:numCache>
                <c:formatCode>General</c:formatCode>
                <c:ptCount val="7"/>
                <c:pt idx="0">
                  <c:v>49.1</c:v>
                </c:pt>
                <c:pt idx="1">
                  <c:v>74.599999999999994</c:v>
                </c:pt>
                <c:pt idx="2">
                  <c:v>99.9</c:v>
                </c:pt>
                <c:pt idx="3">
                  <c:v>125.1</c:v>
                </c:pt>
                <c:pt idx="4">
                  <c:v>150.30000000000001</c:v>
                </c:pt>
                <c:pt idx="5">
                  <c:v>175.4</c:v>
                </c:pt>
                <c:pt idx="6">
                  <c:v>200.5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9E8-4C3A-89B9-C13DA2A43658}"/>
            </c:ext>
          </c:extLst>
        </c:ser>
        <c:ser>
          <c:idx val="1"/>
          <c:order val="1"/>
          <c:tx>
            <c:v>25 cm</c:v>
          </c:tx>
          <c:spPr>
            <a:ln w="19050" cap="rnd">
              <a:solidFill>
                <a:srgbClr val="7030A0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9E8-4C3A-89B9-C13DA2A43658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9E8-4C3A-89B9-C13DA2A43658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99E8-4C3A-89B9-C13DA2A43658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9E8-4C3A-89B9-C13DA2A43658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99E8-4C3A-89B9-C13DA2A43658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99E8-4C3A-89B9-C13DA2A4365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l = 250 mm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99E8-4C3A-89B9-C13DA2A4365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QuickTherm!$C$30:$C$36</c:f>
              <c:numCache>
                <c:formatCode>General</c:formatCode>
                <c:ptCount val="7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</c:numCache>
            </c:numRef>
          </c:xVal>
          <c:yVal>
            <c:numRef>
              <c:f>QuickTherm!$D$30:$D$36</c:f>
              <c:numCache>
                <c:formatCode>General</c:formatCode>
                <c:ptCount val="7"/>
                <c:pt idx="0">
                  <c:v>37.200000000000003</c:v>
                </c:pt>
                <c:pt idx="1">
                  <c:v>56.5</c:v>
                </c:pt>
                <c:pt idx="2">
                  <c:v>75.599999999999994</c:v>
                </c:pt>
                <c:pt idx="3">
                  <c:v>94.7</c:v>
                </c:pt>
                <c:pt idx="4">
                  <c:v>113.7</c:v>
                </c:pt>
                <c:pt idx="5">
                  <c:v>132.80000000000001</c:v>
                </c:pt>
                <c:pt idx="6">
                  <c:v>151.80000000000001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99E8-4C3A-89B9-C13DA2A43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2716111"/>
        <c:axId val="322717775"/>
      </c:scatterChart>
      <c:valAx>
        <c:axId val="3227161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22717775"/>
        <c:crosses val="autoZero"/>
        <c:crossBetween val="midCat"/>
      </c:valAx>
      <c:valAx>
        <c:axId val="322717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2271611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QuickTherm, lambda=0,75, s=15 mm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QUICKTHERM, s = 15 mm,  λ = 0,75 W/mK</c:v>
          </c:tx>
          <c:spPr>
            <a:ln w="19050" cap="rnd">
              <a:solidFill>
                <a:srgbClr val="7030A0"/>
              </a:solidFill>
              <a:prstDash val="solid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773-43AA-BDAC-4A2161A10018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773-43AA-BDAC-4A2161A10018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773-43AA-BDAC-4A2161A10018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773-43AA-BDAC-4A2161A10018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773-43AA-BDAC-4A2161A10018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773-43AA-BDAC-4A2161A1001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l = 125 mm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A773-43AA-BDAC-4A2161A100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QuickTherm!$C$39:$C$45</c:f>
              <c:numCache>
                <c:formatCode>General</c:formatCode>
                <c:ptCount val="7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</c:numCache>
            </c:numRef>
          </c:xVal>
          <c:yVal>
            <c:numRef>
              <c:f>QuickTherm!$D$39:$D$45</c:f>
              <c:numCache>
                <c:formatCode>General</c:formatCode>
                <c:ptCount val="7"/>
                <c:pt idx="0">
                  <c:v>51.9</c:v>
                </c:pt>
                <c:pt idx="1">
                  <c:v>78.8</c:v>
                </c:pt>
                <c:pt idx="2">
                  <c:v>105.4</c:v>
                </c:pt>
                <c:pt idx="3">
                  <c:v>131.1</c:v>
                </c:pt>
                <c:pt idx="4">
                  <c:v>158.6</c:v>
                </c:pt>
                <c:pt idx="5">
                  <c:v>185.2</c:v>
                </c:pt>
                <c:pt idx="6">
                  <c:v>211.7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A773-43AA-BDAC-4A2161A10018}"/>
            </c:ext>
          </c:extLst>
        </c:ser>
        <c:ser>
          <c:idx val="1"/>
          <c:order val="1"/>
          <c:tx>
            <c:v>25 cm</c:v>
          </c:tx>
          <c:spPr>
            <a:ln w="19050" cap="rnd">
              <a:solidFill>
                <a:srgbClr val="7030A0"/>
              </a:solidFill>
              <a:prstDash val="solid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773-43AA-BDAC-4A2161A10018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773-43AA-BDAC-4A2161A10018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773-43AA-BDAC-4A2161A10018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773-43AA-BDAC-4A2161A10018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773-43AA-BDAC-4A2161A10018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773-43AA-BDAC-4A2161A1001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l = 250 mm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A773-43AA-BDAC-4A2161A100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QuickTherm!$C$46:$C$52</c:f>
              <c:numCache>
                <c:formatCode>General</c:formatCode>
                <c:ptCount val="7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</c:numCache>
            </c:numRef>
          </c:xVal>
          <c:yVal>
            <c:numRef>
              <c:f>QuickTherm!$D$46:$D$52</c:f>
              <c:numCache>
                <c:formatCode>General</c:formatCode>
                <c:ptCount val="7"/>
                <c:pt idx="0">
                  <c:v>39.200000000000003</c:v>
                </c:pt>
                <c:pt idx="1">
                  <c:v>59.4</c:v>
                </c:pt>
                <c:pt idx="2">
                  <c:v>79.599999999999994</c:v>
                </c:pt>
                <c:pt idx="3">
                  <c:v>99.7</c:v>
                </c:pt>
                <c:pt idx="4">
                  <c:v>119.7</c:v>
                </c:pt>
                <c:pt idx="5">
                  <c:v>139.80000000000001</c:v>
                </c:pt>
                <c:pt idx="6">
                  <c:v>159.80000000000001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A773-43AA-BDAC-4A2161A1001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058302047"/>
        <c:axId val="2058300383"/>
      </c:scatterChart>
      <c:valAx>
        <c:axId val="2058302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058300383"/>
        <c:crosses val="autoZero"/>
        <c:crossBetween val="midCat"/>
      </c:valAx>
      <c:valAx>
        <c:axId val="205830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0583020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125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QuickTherm!$P$8:$P$14</c:f>
              <c:numCache>
                <c:formatCode>General</c:formatCode>
                <c:ptCount val="7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</c:numCache>
            </c:numRef>
          </c:xVal>
          <c:yVal>
            <c:numRef>
              <c:f>QuickTherm!$Q$8:$Q$14</c:f>
              <c:numCache>
                <c:formatCode>General</c:formatCode>
                <c:ptCount val="7"/>
                <c:pt idx="0">
                  <c:v>45.6</c:v>
                </c:pt>
                <c:pt idx="1">
                  <c:v>69.2</c:v>
                </c:pt>
                <c:pt idx="2">
                  <c:v>92.7</c:v>
                </c:pt>
                <c:pt idx="3">
                  <c:v>116.1</c:v>
                </c:pt>
                <c:pt idx="4">
                  <c:v>139.5</c:v>
                </c:pt>
                <c:pt idx="5">
                  <c:v>162.80000000000001</c:v>
                </c:pt>
                <c:pt idx="6">
                  <c:v>186.2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B93-4E96-8E62-DE861B968022}"/>
            </c:ext>
          </c:extLst>
        </c:ser>
        <c:ser>
          <c:idx val="1"/>
          <c:order val="1"/>
          <c:tx>
            <c:v>250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QuickTherm!$P$15:$P$21</c:f>
              <c:numCache>
                <c:formatCode>General</c:formatCode>
                <c:ptCount val="7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</c:numCache>
            </c:numRef>
          </c:xVal>
          <c:yVal>
            <c:numRef>
              <c:f>QuickTherm!$Q$15:$Q$21</c:f>
              <c:numCache>
                <c:formatCode>General</c:formatCode>
                <c:ptCount val="7"/>
                <c:pt idx="0">
                  <c:v>34.700000000000003</c:v>
                </c:pt>
                <c:pt idx="1">
                  <c:v>52.8</c:v>
                </c:pt>
                <c:pt idx="2">
                  <c:v>70.599999999999994</c:v>
                </c:pt>
                <c:pt idx="3">
                  <c:v>88.5</c:v>
                </c:pt>
                <c:pt idx="4">
                  <c:v>106.3</c:v>
                </c:pt>
                <c:pt idx="5">
                  <c:v>124</c:v>
                </c:pt>
                <c:pt idx="6">
                  <c:v>141.80000000000001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B93-4E96-8E62-DE861B9680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7109936"/>
        <c:axId val="1947115760"/>
      </c:scatterChart>
      <c:valAx>
        <c:axId val="1947109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47115760"/>
        <c:crosses val="autoZero"/>
        <c:crossBetween val="midCat"/>
      </c:valAx>
      <c:valAx>
        <c:axId val="1947115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471099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BAUDOCHSELBST, s = 15 mm,  λ = 0,7 W/mK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263-41F6-850F-1D5DB35308CF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63-41F6-850F-1D5DB35308CF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263-41F6-850F-1D5DB35308CF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63-41F6-850F-1D5DB35308CF}"/>
                </c:ext>
              </c:extLst>
            </c:dLbl>
            <c:dLbl>
              <c:idx val="4"/>
              <c:layout>
                <c:manualLayout>
                  <c:x val="-3.0152887139107611E-2"/>
                  <c:y val="-4.39468503937007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 = 100 mm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A263-41F6-850F-1D5DB35308C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Baudochselbst!$D$3:$D$7</c:f>
              <c:numCache>
                <c:formatCode>General</c:formatCode>
                <c:ptCount val="5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</c:numCache>
            </c:numRef>
          </c:xVal>
          <c:yVal>
            <c:numRef>
              <c:f>Baudochselbst!$E$3:$E$7</c:f>
              <c:numCache>
                <c:formatCode>General</c:formatCode>
                <c:ptCount val="5"/>
                <c:pt idx="0">
                  <c:v>55</c:v>
                </c:pt>
                <c:pt idx="1">
                  <c:v>83</c:v>
                </c:pt>
                <c:pt idx="2">
                  <c:v>110</c:v>
                </c:pt>
                <c:pt idx="3">
                  <c:v>138</c:v>
                </c:pt>
                <c:pt idx="4">
                  <c:v>165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263-41F6-850F-1D5DB35308CF}"/>
            </c:ext>
          </c:extLst>
        </c:ser>
        <c:ser>
          <c:idx val="1"/>
          <c:order val="1"/>
          <c:tx>
            <c:v>15 cm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263-41F6-850F-1D5DB35308CF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263-41F6-850F-1D5DB35308CF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263-41F6-850F-1D5DB35308CF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263-41F6-850F-1D5DB35308CF}"/>
                </c:ext>
              </c:extLst>
            </c:dLbl>
            <c:dLbl>
              <c:idx val="4"/>
              <c:layout>
                <c:manualLayout>
                  <c:x val="-3.0152887139107611E-2"/>
                  <c:y val="-3.93172207640711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 = 150 mm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A263-41F6-850F-1D5DB35308C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Baudochselbst!$D$8:$D$12</c:f>
              <c:numCache>
                <c:formatCode>General</c:formatCode>
                <c:ptCount val="5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</c:numCache>
            </c:numRef>
          </c:xVal>
          <c:yVal>
            <c:numRef>
              <c:f>Baudochselbst!$E$8:$E$12</c:f>
              <c:numCache>
                <c:formatCode>General</c:formatCode>
                <c:ptCount val="5"/>
                <c:pt idx="0">
                  <c:v>48</c:v>
                </c:pt>
                <c:pt idx="1">
                  <c:v>73</c:v>
                </c:pt>
                <c:pt idx="2">
                  <c:v>97</c:v>
                </c:pt>
                <c:pt idx="3">
                  <c:v>121</c:v>
                </c:pt>
                <c:pt idx="4">
                  <c:v>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A263-41F6-850F-1D5DB35308CF}"/>
            </c:ext>
          </c:extLst>
        </c:ser>
        <c:ser>
          <c:idx val="2"/>
          <c:order val="2"/>
          <c:tx>
            <c:v>20 cm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263-41F6-850F-1D5DB35308CF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263-41F6-850F-1D5DB35308CF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A263-41F6-850F-1D5DB35308CF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263-41F6-850F-1D5DB35308CF}"/>
                </c:ext>
              </c:extLst>
            </c:dLbl>
            <c:dLbl>
              <c:idx val="4"/>
              <c:layout>
                <c:manualLayout>
                  <c:x val="-3.0152887139107611E-2"/>
                  <c:y val="-2.54283318751822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</a:t>
                    </a:r>
                    <a:r>
                      <a:rPr lang="en-US" baseline="0"/>
                      <a:t> = 200 mm</a:t>
                    </a:r>
                    <a:endParaRPr lang="en-US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A263-41F6-850F-1D5DB35308C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Baudochselbst!$D$13:$D$17</c:f>
              <c:numCache>
                <c:formatCode>General</c:formatCode>
                <c:ptCount val="5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</c:numCache>
            </c:numRef>
          </c:xVal>
          <c:yVal>
            <c:numRef>
              <c:f>Baudochselbst!$E$13:$E$17</c:f>
              <c:numCache>
                <c:formatCode>General</c:formatCode>
                <c:ptCount val="5"/>
                <c:pt idx="0">
                  <c:v>42</c:v>
                </c:pt>
                <c:pt idx="1">
                  <c:v>64</c:v>
                </c:pt>
                <c:pt idx="2">
                  <c:v>85</c:v>
                </c:pt>
                <c:pt idx="3">
                  <c:v>106</c:v>
                </c:pt>
                <c:pt idx="4">
                  <c:v>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A263-41F6-850F-1D5DB35308CF}"/>
            </c:ext>
          </c:extLst>
        </c:ser>
        <c:ser>
          <c:idx val="3"/>
          <c:order val="3"/>
          <c:tx>
            <c:v>25 cm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A263-41F6-850F-1D5DB35308CF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263-41F6-850F-1D5DB35308CF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A263-41F6-850F-1D5DB35308CF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263-41F6-850F-1D5DB35308CF}"/>
                </c:ext>
              </c:extLst>
            </c:dLbl>
            <c:dLbl>
              <c:idx val="4"/>
              <c:layout>
                <c:manualLayout>
                  <c:x val="-3.293066491688549E-2"/>
                  <c:y val="5.3275371828521351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 = 250 mm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6-A263-41F6-850F-1D5DB35308C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Baudochselbst!$D$18:$D$22</c:f>
              <c:numCache>
                <c:formatCode>General</c:formatCode>
                <c:ptCount val="5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</c:numCache>
            </c:numRef>
          </c:xVal>
          <c:yVal>
            <c:numRef>
              <c:f>Baudochselbst!$E$18:$E$22</c:f>
              <c:numCache>
                <c:formatCode>General</c:formatCode>
                <c:ptCount val="5"/>
                <c:pt idx="0">
                  <c:v>37</c:v>
                </c:pt>
                <c:pt idx="1">
                  <c:v>56</c:v>
                </c:pt>
                <c:pt idx="2">
                  <c:v>74</c:v>
                </c:pt>
                <c:pt idx="3">
                  <c:v>93</c:v>
                </c:pt>
                <c:pt idx="4">
                  <c:v>112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A263-41F6-850F-1D5DB35308C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322719855"/>
        <c:axId val="322720687"/>
      </c:scatterChart>
      <c:valAx>
        <c:axId val="3227198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22720687"/>
        <c:crosses val="autoZero"/>
        <c:crossBetween val="midCat"/>
      </c:valAx>
      <c:valAx>
        <c:axId val="322720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227198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ROTH WERKE,</a:t>
            </a:r>
            <a:r>
              <a:rPr lang="cs-CZ" baseline="0"/>
              <a:t> mokrý, trubka 11, omítka 15mm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ROTH WERKE, s = 15 mm</c:v>
          </c:tx>
          <c:spPr>
            <a:ln w="19050" cap="rnd">
              <a:solidFill>
                <a:schemeClr val="tx2"/>
              </a:solidFill>
              <a:prstDash val="sysDash"/>
              <a:round/>
            </a:ln>
            <a:effectLst/>
          </c:spPr>
          <c:marker>
            <c:symbol val="none"/>
          </c:marker>
          <c:dPt>
            <c:idx val="3"/>
            <c:marker>
              <c:symbol val="none"/>
            </c:marker>
            <c:bubble3D val="0"/>
            <c:spPr>
              <a:ln w="19050" cap="rnd">
                <a:solidFill>
                  <a:schemeClr val="tx1"/>
                </a:solidFill>
                <a:prstDash val="sys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5C03-4752-9A5A-4D421ADEBB91}"/>
              </c:ext>
            </c:extLst>
          </c:dPt>
          <c:dLbls>
            <c:dLbl>
              <c:idx val="3"/>
              <c:layout>
                <c:manualLayout>
                  <c:x val="-7.1403039173702221E-2"/>
                  <c:y val="-4.840839531736733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75 mm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5C03-4752-9A5A-4D421ADEBB9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'Roth Werke'!$D$9:$D$13</c:f>
              <c:numCache>
                <c:formatCode>General</c:formatCode>
                <c:ptCount val="5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  <c:pt idx="4">
                  <c:v>35</c:v>
                </c:pt>
              </c:numCache>
            </c:numRef>
          </c:xVal>
          <c:yVal>
            <c:numRef>
              <c:f>'Roth Werke'!$E$9:$E$12</c:f>
              <c:numCache>
                <c:formatCode>General</c:formatCode>
                <c:ptCount val="4"/>
                <c:pt idx="0">
                  <c:v>85</c:v>
                </c:pt>
                <c:pt idx="1">
                  <c:v>113</c:v>
                </c:pt>
                <c:pt idx="2">
                  <c:v>142</c:v>
                </c:pt>
                <c:pt idx="3">
                  <c:v>170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C03-4752-9A5A-4D421ADEBB91}"/>
            </c:ext>
          </c:extLst>
        </c:ser>
        <c:ser>
          <c:idx val="1"/>
          <c:order val="1"/>
          <c:tx>
            <c:v>15 cm</c:v>
          </c:tx>
          <c:spPr>
            <a:ln w="190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4"/>
              <c:layout>
                <c:manualLayout>
                  <c:x val="-6.6600965339068979E-2"/>
                  <c:y val="-5.763561561725199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150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5C03-4752-9A5A-4D421ADEBB9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'Roth Werke'!$D$14:$D$18</c:f>
              <c:numCache>
                <c:formatCode>General</c:formatCode>
                <c:ptCount val="5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  <c:pt idx="4">
                  <c:v>35</c:v>
                </c:pt>
              </c:numCache>
            </c:numRef>
          </c:xVal>
          <c:yVal>
            <c:numRef>
              <c:f>'Roth Werke'!$E$14:$E$18</c:f>
              <c:numCache>
                <c:formatCode>General</c:formatCode>
                <c:ptCount val="5"/>
                <c:pt idx="0">
                  <c:v>68</c:v>
                </c:pt>
                <c:pt idx="1">
                  <c:v>91</c:v>
                </c:pt>
                <c:pt idx="2">
                  <c:v>114</c:v>
                </c:pt>
                <c:pt idx="3">
                  <c:v>137</c:v>
                </c:pt>
                <c:pt idx="4">
                  <c:v>159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C03-4752-9A5A-4D421ADEBB91}"/>
            </c:ext>
          </c:extLst>
        </c:ser>
        <c:ser>
          <c:idx val="2"/>
          <c:order val="2"/>
          <c:tx>
            <c:v>22,5 cm</c:v>
          </c:tx>
          <c:spPr>
            <a:ln w="190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4"/>
              <c:layout>
                <c:manualLayout>
                  <c:x val="-5.8225255162383152E-2"/>
                  <c:y val="-5.3022005467309709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225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5C03-4752-9A5A-4D421ADEBB9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'Roth Werke'!$D$19:$D$23</c:f>
              <c:numCache>
                <c:formatCode>General</c:formatCode>
                <c:ptCount val="5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  <c:pt idx="4">
                  <c:v>35</c:v>
                </c:pt>
              </c:numCache>
            </c:numRef>
          </c:xVal>
          <c:yVal>
            <c:numRef>
              <c:f>'Roth Werke'!$E$19:$E$23</c:f>
              <c:numCache>
                <c:formatCode>General</c:formatCode>
                <c:ptCount val="5"/>
                <c:pt idx="0">
                  <c:v>55</c:v>
                </c:pt>
                <c:pt idx="1">
                  <c:v>73</c:v>
                </c:pt>
                <c:pt idx="2">
                  <c:v>92</c:v>
                </c:pt>
                <c:pt idx="3">
                  <c:v>110</c:v>
                </c:pt>
                <c:pt idx="4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C03-4752-9A5A-4D421ADEBB9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308460255"/>
        <c:axId val="308461503"/>
      </c:scatterChart>
      <c:valAx>
        <c:axId val="3084602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08461503"/>
        <c:crosses val="autoZero"/>
        <c:crossBetween val="midCat"/>
      </c:valAx>
      <c:valAx>
        <c:axId val="308461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084602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ROTH-WERKE,</a:t>
            </a:r>
            <a:r>
              <a:rPr lang="cs-CZ" baseline="0"/>
              <a:t> trubka 14mm, omítka 15mm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8.2417829959766861E-2"/>
          <c:y val="0.16969281919061394"/>
          <c:w val="0.87694421533509637"/>
          <c:h val="0.61951390147259022"/>
        </c:manualLayout>
      </c:layout>
      <c:scatterChart>
        <c:scatterStyle val="lineMarker"/>
        <c:varyColors val="0"/>
        <c:ser>
          <c:idx val="0"/>
          <c:order val="0"/>
          <c:tx>
            <c:v>ROTH WERKE, s = 15 mm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4F5-4334-9400-A71361628756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4F5-4334-9400-A71361628756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4F5-4334-9400-A71361628756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4F5-4334-9400-A71361628756}"/>
                </c:ext>
              </c:extLst>
            </c:dLbl>
            <c:dLbl>
              <c:idx val="4"/>
              <c:layout>
                <c:manualLayout>
                  <c:x val="-5.2625703014068083E-2"/>
                  <c:y val="-3.885466722529298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 = 100 mm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D4F5-4334-9400-A713616287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'Roth Werke'!$D$27:$D$31</c:f>
              <c:numCache>
                <c:formatCode>General</c:formatCode>
                <c:ptCount val="5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  <c:pt idx="4">
                  <c:v>35</c:v>
                </c:pt>
              </c:numCache>
            </c:numRef>
          </c:xVal>
          <c:yVal>
            <c:numRef>
              <c:f>'Roth Werke'!$E$27:$E$31</c:f>
              <c:numCache>
                <c:formatCode>General</c:formatCode>
                <c:ptCount val="5"/>
                <c:pt idx="0">
                  <c:v>90.25</c:v>
                </c:pt>
                <c:pt idx="1">
                  <c:v>120.33</c:v>
                </c:pt>
                <c:pt idx="2">
                  <c:v>150.41999999999999</c:v>
                </c:pt>
                <c:pt idx="3">
                  <c:v>180.5</c:v>
                </c:pt>
                <c:pt idx="4">
                  <c:v>210.58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4F5-4334-9400-A71361628756}"/>
            </c:ext>
          </c:extLst>
        </c:ser>
        <c:ser>
          <c:idx val="1"/>
          <c:order val="1"/>
          <c:tx>
            <c:v>15 cm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4F5-4334-9400-A71361628756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4F5-4334-9400-A71361628756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4F5-4334-9400-A71361628756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4F5-4334-9400-A71361628756}"/>
                </c:ext>
              </c:extLst>
            </c:dLbl>
            <c:dLbl>
              <c:idx val="4"/>
              <c:layout>
                <c:manualLayout>
                  <c:x val="-5.5416771331728683E-2"/>
                  <c:y val="-2.055401268869397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 = 150 mm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D4F5-4334-9400-A713616287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'Roth Werke'!$D$32:$D$36</c:f>
              <c:numCache>
                <c:formatCode>General</c:formatCode>
                <c:ptCount val="5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  <c:pt idx="4">
                  <c:v>35</c:v>
                </c:pt>
              </c:numCache>
            </c:numRef>
          </c:xVal>
          <c:yVal>
            <c:numRef>
              <c:f>'Roth Werke'!$E$32:$E$36</c:f>
              <c:numCache>
                <c:formatCode>General</c:formatCode>
                <c:ptCount val="5"/>
                <c:pt idx="0">
                  <c:v>78.72</c:v>
                </c:pt>
                <c:pt idx="1">
                  <c:v>104.96</c:v>
                </c:pt>
                <c:pt idx="2">
                  <c:v>131.19</c:v>
                </c:pt>
                <c:pt idx="3">
                  <c:v>157.43</c:v>
                </c:pt>
                <c:pt idx="4">
                  <c:v>183.67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D4F5-4334-9400-A71361628756}"/>
            </c:ext>
          </c:extLst>
        </c:ser>
        <c:ser>
          <c:idx val="2"/>
          <c:order val="2"/>
          <c:tx>
            <c:v>20 cm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4F5-4334-9400-A71361628756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4F5-4334-9400-A71361628756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4F5-4334-9400-A71361628756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4F5-4334-9400-A71361628756}"/>
                </c:ext>
              </c:extLst>
            </c:dLbl>
            <c:dLbl>
              <c:idx val="4"/>
              <c:layout>
                <c:manualLayout>
                  <c:x val="-5.8207839649389075E-2"/>
                  <c:y val="-3.4279503591143165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 = 200 mm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D4F5-4334-9400-A713616287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'Roth Werke'!$D$37:$D$41</c:f>
              <c:numCache>
                <c:formatCode>General</c:formatCode>
                <c:ptCount val="5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  <c:pt idx="4">
                  <c:v>35</c:v>
                </c:pt>
              </c:numCache>
            </c:numRef>
          </c:xVal>
          <c:yVal>
            <c:numRef>
              <c:f>'Roth Werke'!$E$37:$E$41</c:f>
              <c:numCache>
                <c:formatCode>General</c:formatCode>
                <c:ptCount val="5"/>
                <c:pt idx="0">
                  <c:v>65.97</c:v>
                </c:pt>
                <c:pt idx="1">
                  <c:v>87.96</c:v>
                </c:pt>
                <c:pt idx="2">
                  <c:v>109.94</c:v>
                </c:pt>
                <c:pt idx="3">
                  <c:v>131.93</c:v>
                </c:pt>
                <c:pt idx="4">
                  <c:v>153.91999999999999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D4F5-4334-9400-A71361628756}"/>
            </c:ext>
          </c:extLst>
        </c:ser>
        <c:ser>
          <c:idx val="3"/>
          <c:order val="3"/>
          <c:tx>
            <c:v>25 cm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D4F5-4334-9400-A71361628756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4F5-4334-9400-A71361628756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4F5-4334-9400-A71361628756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4F5-4334-9400-A71361628756}"/>
                </c:ext>
              </c:extLst>
            </c:dLbl>
            <c:dLbl>
              <c:idx val="4"/>
              <c:layout>
                <c:manualLayout>
                  <c:x val="-5.8207839649389075E-2"/>
                  <c:y val="-3.427950359114320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</a:t>
                    </a:r>
                    <a:r>
                      <a:rPr lang="en-US" baseline="0"/>
                      <a:t> = 250 mm</a:t>
                    </a:r>
                    <a:endParaRPr lang="en-US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6-D4F5-4334-9400-A713616287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'Roth Werke'!$D$42:$D$46</c:f>
              <c:numCache>
                <c:formatCode>General</c:formatCode>
                <c:ptCount val="5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  <c:pt idx="4">
                  <c:v>35</c:v>
                </c:pt>
              </c:numCache>
            </c:numRef>
          </c:xVal>
          <c:yVal>
            <c:numRef>
              <c:f>'Roth Werke'!$E$42:$E$46</c:f>
              <c:numCache>
                <c:formatCode>General</c:formatCode>
                <c:ptCount val="5"/>
                <c:pt idx="0">
                  <c:v>53.22</c:v>
                </c:pt>
                <c:pt idx="1">
                  <c:v>70.959999999999994</c:v>
                </c:pt>
                <c:pt idx="2">
                  <c:v>88.69</c:v>
                </c:pt>
                <c:pt idx="3">
                  <c:v>106.43</c:v>
                </c:pt>
                <c:pt idx="4">
                  <c:v>124.17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D4F5-4334-9400-A71361628756}"/>
            </c:ext>
          </c:extLst>
        </c:ser>
        <c:ser>
          <c:idx val="4"/>
          <c:order val="4"/>
          <c:tx>
            <c:v>30 cm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4F5-4334-9400-A71361628756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D4F5-4334-9400-A71361628756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D4F5-4334-9400-A71361628756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D4F5-4334-9400-A71361628756}"/>
                </c:ext>
              </c:extLst>
            </c:dLbl>
            <c:dLbl>
              <c:idx val="4"/>
              <c:layout>
                <c:manualLayout>
                  <c:x val="-6.0998907967049674E-2"/>
                  <c:y val="-3.427950359114320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 = 300 mm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C-D4F5-4334-9400-A713616287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'Roth Werke'!$D$47:$D$51</c:f>
              <c:numCache>
                <c:formatCode>General</c:formatCode>
                <c:ptCount val="5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  <c:pt idx="4">
                  <c:v>35</c:v>
                </c:pt>
              </c:numCache>
            </c:numRef>
          </c:xVal>
          <c:yVal>
            <c:numRef>
              <c:f>'Roth Werke'!$E$47:$E$51</c:f>
              <c:numCache>
                <c:formatCode>General</c:formatCode>
                <c:ptCount val="5"/>
                <c:pt idx="0">
                  <c:v>40.43</c:v>
                </c:pt>
                <c:pt idx="1">
                  <c:v>53.94</c:v>
                </c:pt>
                <c:pt idx="2">
                  <c:v>67.42</c:v>
                </c:pt>
                <c:pt idx="3">
                  <c:v>80.91</c:v>
                </c:pt>
                <c:pt idx="4">
                  <c:v>94.39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D4F5-4334-9400-A71361628756}"/>
            </c:ext>
          </c:extLst>
        </c:ser>
        <c:ser>
          <c:idx val="5"/>
          <c:order val="5"/>
          <c:tx>
            <c:v>35 cm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D4F5-4334-9400-A71361628756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D4F5-4334-9400-A71361628756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D4F5-4334-9400-A71361628756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D4F5-4334-9400-A71361628756}"/>
                </c:ext>
              </c:extLst>
            </c:dLbl>
            <c:dLbl>
              <c:idx val="4"/>
              <c:layout>
                <c:manualLayout>
                  <c:x val="-6.3789976284710059E-2"/>
                  <c:y val="-3.427950359114320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 = 350 mm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2-D4F5-4334-9400-A713616287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'Roth Werke'!$D$52:$D$56</c:f>
              <c:numCache>
                <c:formatCode>General</c:formatCode>
                <c:ptCount val="5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  <c:pt idx="4">
                  <c:v>35</c:v>
                </c:pt>
              </c:numCache>
            </c:numRef>
          </c:xVal>
          <c:yVal>
            <c:numRef>
              <c:f>'Roth Werke'!$E$52:$E$56</c:f>
              <c:numCache>
                <c:formatCode>General</c:formatCode>
                <c:ptCount val="5"/>
                <c:pt idx="0">
                  <c:v>27.7</c:v>
                </c:pt>
                <c:pt idx="1">
                  <c:v>36.93</c:v>
                </c:pt>
                <c:pt idx="2">
                  <c:v>46.16</c:v>
                </c:pt>
                <c:pt idx="3">
                  <c:v>55.4</c:v>
                </c:pt>
                <c:pt idx="4">
                  <c:v>64.63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3-D4F5-4334-9400-A7136162875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320115791"/>
        <c:axId val="320116207"/>
      </c:scatterChart>
      <c:valAx>
        <c:axId val="3201157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20116207"/>
        <c:crosses val="autoZero"/>
        <c:crossBetween val="midCat"/>
      </c:valAx>
      <c:valAx>
        <c:axId val="320116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2011579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Roth</a:t>
            </a:r>
            <a:r>
              <a:rPr lang="cs-CZ" baseline="0"/>
              <a:t> Werke suchý, climafit 10mm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Roth Werke, climafit 100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'Roth Werke'!$D$60:$D$63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Werke'!$E$60:$E$63</c:f>
              <c:numCache>
                <c:formatCode>General</c:formatCode>
                <c:ptCount val="4"/>
                <c:pt idx="0">
                  <c:v>88</c:v>
                </c:pt>
                <c:pt idx="1">
                  <c:v>117</c:v>
                </c:pt>
                <c:pt idx="2">
                  <c:v>147</c:v>
                </c:pt>
                <c:pt idx="3">
                  <c:v>176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2B-4617-823D-74781FD11D0E}"/>
            </c:ext>
          </c:extLst>
        </c:ser>
        <c:ser>
          <c:idx val="1"/>
          <c:order val="1"/>
          <c:tx>
            <c:v>Roth Werke, climafit 200 mm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'Roth Werke'!$D$64:$D$67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Werke'!$E$64:$E$67</c:f>
              <c:numCache>
                <c:formatCode>General</c:formatCode>
                <c:ptCount val="4"/>
                <c:pt idx="0">
                  <c:v>73</c:v>
                </c:pt>
                <c:pt idx="1">
                  <c:v>97</c:v>
                </c:pt>
                <c:pt idx="2">
                  <c:v>121</c:v>
                </c:pt>
                <c:pt idx="3">
                  <c:v>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42B-4617-823D-74781FD11D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5722351"/>
        <c:axId val="1825719023"/>
      </c:scatterChart>
      <c:valAx>
        <c:axId val="18257223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825719023"/>
        <c:crosses val="autoZero"/>
        <c:crossBetween val="midCat"/>
      </c:valAx>
      <c:valAx>
        <c:axId val="1825719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800" b="0" i="0" baseline="0">
                    <a:effectLst/>
                  </a:rPr>
                  <a:t>Měrný tepelný výkon q [W/m</a:t>
                </a:r>
                <a:r>
                  <a:rPr lang="cs-CZ" sz="1800" b="0" i="0" baseline="30000">
                    <a:effectLst/>
                  </a:rPr>
                  <a:t>2</a:t>
                </a:r>
                <a:r>
                  <a:rPr lang="cs-CZ" sz="1800" b="0" i="0" baseline="0">
                    <a:effectLst/>
                  </a:rPr>
                  <a:t>]</a:t>
                </a:r>
                <a:endParaRPr lang="cs-CZ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8257223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Roth</a:t>
            </a:r>
            <a:r>
              <a:rPr lang="cs-CZ" baseline="0"/>
              <a:t> Werke suchý, Eternit hydropanel</a:t>
            </a:r>
            <a:endParaRPr lang="cs-CZ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2"/>
          <c:order val="0"/>
          <c:tx>
            <c:v>10 cm</c:v>
          </c:tx>
          <c:marker>
            <c:symbol val="none"/>
          </c:marker>
          <c:xVal>
            <c:numRef>
              <c:f>'Roth Werke'!$D$60:$D$63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Werke'!$E$69:$E$72</c:f>
              <c:numCache>
                <c:formatCode>General</c:formatCode>
                <c:ptCount val="4"/>
                <c:pt idx="0">
                  <c:v>72</c:v>
                </c:pt>
                <c:pt idx="1">
                  <c:v>96</c:v>
                </c:pt>
                <c:pt idx="2">
                  <c:v>121</c:v>
                </c:pt>
                <c:pt idx="3">
                  <c:v>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0-EBCE-48BC-814B-9240B086506C}"/>
            </c:ext>
          </c:extLst>
        </c:ser>
        <c:ser>
          <c:idx val="4"/>
          <c:order val="2"/>
          <c:tx>
            <c:v>Roth Werke, climafit 100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'Roth Werke'!$D$60:$D$63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Werke'!$E$60:$E$63</c:f>
              <c:numCache>
                <c:formatCode>General</c:formatCode>
                <c:ptCount val="4"/>
                <c:pt idx="0">
                  <c:v>88</c:v>
                </c:pt>
                <c:pt idx="1">
                  <c:v>117</c:v>
                </c:pt>
                <c:pt idx="2">
                  <c:v>147</c:v>
                </c:pt>
                <c:pt idx="3">
                  <c:v>176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2-EBCE-48BC-814B-9240B086506C}"/>
            </c:ext>
          </c:extLst>
        </c:ser>
        <c:ser>
          <c:idx val="6"/>
          <c:order val="4"/>
          <c:tx>
            <c:v>10 cm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'Roth Werke'!$D$60:$D$63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Werke'!$E$78:$E$81</c:f>
              <c:numCache>
                <c:formatCode>General</c:formatCode>
                <c:ptCount val="4"/>
                <c:pt idx="0">
                  <c:v>64</c:v>
                </c:pt>
                <c:pt idx="1">
                  <c:v>86</c:v>
                </c:pt>
                <c:pt idx="2">
                  <c:v>107</c:v>
                </c:pt>
                <c:pt idx="3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4-EBCE-48BC-814B-9240B086506C}"/>
            </c:ext>
          </c:extLst>
        </c:ser>
        <c:ser>
          <c:idx val="0"/>
          <c:order val="6"/>
          <c:tx>
            <c:v>10 cm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'Roth Werke'!$D$60:$D$63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Werke'!$E$87:$E$90</c:f>
              <c:numCache>
                <c:formatCode>General</c:formatCode>
                <c:ptCount val="4"/>
                <c:pt idx="0">
                  <c:v>77</c:v>
                </c:pt>
                <c:pt idx="1">
                  <c:v>102</c:v>
                </c:pt>
                <c:pt idx="2">
                  <c:v>128</c:v>
                </c:pt>
                <c:pt idx="3">
                  <c:v>153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EBCE-48BC-814B-9240B08650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5722351"/>
        <c:axId val="1825719023"/>
        <c:extLst>
          <c:ext xmlns:c15="http://schemas.microsoft.com/office/drawing/2012/chart" uri="{02D57815-91ED-43cb-92C2-25804820EDAC}">
            <c15:filteredScatterSeries>
              <c15:ser>
                <c:idx val="3"/>
                <c:order val="1"/>
                <c:tx>
                  <c:v>20 cm</c:v>
                </c:tx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'Roth Werke'!$D$64:$D$67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15</c:v>
                      </c:pt>
                      <c:pt idx="1">
                        <c:v>20</c:v>
                      </c:pt>
                      <c:pt idx="2">
                        <c:v>25</c:v>
                      </c:pt>
                      <c:pt idx="3">
                        <c:v>30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'Roth Werke'!$E$73:$E$76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60</c:v>
                      </c:pt>
                      <c:pt idx="1">
                        <c:v>80</c:v>
                      </c:pt>
                      <c:pt idx="2">
                        <c:v>100</c:v>
                      </c:pt>
                      <c:pt idx="3">
                        <c:v>120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21-EBCE-48BC-814B-9240B086506C}"/>
                  </c:ext>
                </c:extLst>
              </c15:ser>
            </c15:filteredScatterSeries>
            <c15:filteredScatterSeries>
              <c15:ser>
                <c:idx val="5"/>
                <c:order val="3"/>
                <c:tx>
                  <c:v>Roth Werke, climafit 200 mm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'Roth Werke'!$D$64:$D$67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15</c:v>
                      </c:pt>
                      <c:pt idx="1">
                        <c:v>20</c:v>
                      </c:pt>
                      <c:pt idx="2">
                        <c:v>25</c:v>
                      </c:pt>
                      <c:pt idx="3">
                        <c:v>30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'Roth Werke'!$E$64:$E$67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73</c:v>
                      </c:pt>
                      <c:pt idx="1">
                        <c:v>97</c:v>
                      </c:pt>
                      <c:pt idx="2">
                        <c:v>121</c:v>
                      </c:pt>
                      <c:pt idx="3">
                        <c:v>145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3-EBCE-48BC-814B-9240B086506C}"/>
                  </c:ext>
                </c:extLst>
              </c15:ser>
            </c15:filteredScatterSeries>
            <c15:filteredScatterSeries>
              <c15:ser>
                <c:idx val="7"/>
                <c:order val="5"/>
                <c:tx>
                  <c:v>20 cm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'Roth Werke'!$D$64:$D$67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15</c:v>
                      </c:pt>
                      <c:pt idx="1">
                        <c:v>20</c:v>
                      </c:pt>
                      <c:pt idx="2">
                        <c:v>25</c:v>
                      </c:pt>
                      <c:pt idx="3">
                        <c:v>30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'Roth Werke'!$E$82:$E$85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53</c:v>
                      </c:pt>
                      <c:pt idx="1">
                        <c:v>71</c:v>
                      </c:pt>
                      <c:pt idx="2">
                        <c:v>89</c:v>
                      </c:pt>
                      <c:pt idx="3">
                        <c:v>106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5-EBCE-48BC-814B-9240B086506C}"/>
                  </c:ext>
                </c:extLst>
              </c15:ser>
            </c15:filteredScatterSeries>
            <c15:filteredScatterSeries>
              <c15:ser>
                <c:idx val="1"/>
                <c:order val="7"/>
                <c:tx>
                  <c:v>20 cm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'Roth Werke'!$D$64:$D$67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15</c:v>
                      </c:pt>
                      <c:pt idx="1">
                        <c:v>20</c:v>
                      </c:pt>
                      <c:pt idx="2">
                        <c:v>25</c:v>
                      </c:pt>
                      <c:pt idx="3">
                        <c:v>30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'Roth Werke'!$E$91:$E$94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63</c:v>
                      </c:pt>
                      <c:pt idx="1">
                        <c:v>84</c:v>
                      </c:pt>
                      <c:pt idx="2">
                        <c:v>105</c:v>
                      </c:pt>
                      <c:pt idx="3">
                        <c:v>127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EBCE-48BC-814B-9240B086506C}"/>
                  </c:ext>
                </c:extLst>
              </c15:ser>
            </c15:filteredScatterSeries>
          </c:ext>
        </c:extLst>
      </c:scatterChart>
      <c:valAx>
        <c:axId val="18257223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825719023"/>
        <c:crosses val="autoZero"/>
        <c:crossBetween val="midCat"/>
      </c:valAx>
      <c:valAx>
        <c:axId val="1825719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800" b="0" i="0" baseline="0">
                    <a:effectLst/>
                  </a:rPr>
                  <a:t>Měrný tepelný výkon q [W/m</a:t>
                </a:r>
                <a:r>
                  <a:rPr lang="cs-CZ" sz="1800" b="0" i="0" baseline="30000">
                    <a:effectLst/>
                  </a:rPr>
                  <a:t>2</a:t>
                </a:r>
                <a:r>
                  <a:rPr lang="cs-CZ" sz="1800" b="0" i="0" baseline="0">
                    <a:effectLst/>
                  </a:rPr>
                  <a:t>]</a:t>
                </a:r>
                <a:endParaRPr lang="cs-CZ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825722351"/>
        <c:crosses val="autoZero"/>
        <c:crossBetween val="midCat"/>
      </c:valAx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Roth</a:t>
            </a:r>
            <a:r>
              <a:rPr lang="cs-CZ" baseline="0"/>
              <a:t> Werke suchý, Fermacell powerpanel</a:t>
            </a:r>
            <a:endParaRPr lang="cs-CZ"/>
          </a:p>
        </c:rich>
      </c:tx>
      <c:layout>
        <c:manualLayout>
          <c:xMode val="edge"/>
          <c:yMode val="edge"/>
          <c:x val="0.17718755690331703"/>
          <c:y val="3.78378405219437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10 cm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'Roth Werke'!$D$60:$D$63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Werke'!$E$78:$E$81</c:f>
              <c:numCache>
                <c:formatCode>General</c:formatCode>
                <c:ptCount val="4"/>
                <c:pt idx="0">
                  <c:v>64</c:v>
                </c:pt>
                <c:pt idx="1">
                  <c:v>86</c:v>
                </c:pt>
                <c:pt idx="2">
                  <c:v>107</c:v>
                </c:pt>
                <c:pt idx="3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CE9-4279-B15D-206FBF32FC5E}"/>
            </c:ext>
          </c:extLst>
        </c:ser>
        <c:ser>
          <c:idx val="1"/>
          <c:order val="1"/>
          <c:tx>
            <c:v>20 cm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'Roth Werke'!$D$64:$D$67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Werke'!$E$82:$E$85</c:f>
              <c:numCache>
                <c:formatCode>General</c:formatCode>
                <c:ptCount val="4"/>
                <c:pt idx="0">
                  <c:v>53</c:v>
                </c:pt>
                <c:pt idx="1">
                  <c:v>71</c:v>
                </c:pt>
                <c:pt idx="2">
                  <c:v>89</c:v>
                </c:pt>
                <c:pt idx="3">
                  <c:v>106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CE9-4279-B15D-206FBF32FC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5722351"/>
        <c:axId val="1825719023"/>
      </c:scatterChart>
      <c:valAx>
        <c:axId val="18257223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825719023"/>
        <c:crosses val="autoZero"/>
        <c:crossBetween val="midCat"/>
      </c:valAx>
      <c:valAx>
        <c:axId val="1825719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800" b="0" i="0" baseline="0">
                    <a:effectLst/>
                  </a:rPr>
                  <a:t>Měrný tepelný výkon q [W/m</a:t>
                </a:r>
                <a:r>
                  <a:rPr lang="cs-CZ" sz="1800" b="0" i="0" baseline="30000">
                    <a:effectLst/>
                  </a:rPr>
                  <a:t>2</a:t>
                </a:r>
                <a:r>
                  <a:rPr lang="cs-CZ" sz="1800" b="0" i="0" baseline="0">
                    <a:effectLst/>
                  </a:rPr>
                  <a:t>]</a:t>
                </a:r>
                <a:endParaRPr lang="cs-CZ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8257223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Roth</a:t>
            </a:r>
            <a:r>
              <a:rPr lang="cs-CZ" baseline="0"/>
              <a:t> Werke suchý, Eternit hydropanel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10 cm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'Roth Werke'!$D$60:$D$63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Werke'!$E$87:$E$90</c:f>
              <c:numCache>
                <c:formatCode>General</c:formatCode>
                <c:ptCount val="4"/>
                <c:pt idx="0">
                  <c:v>77</c:v>
                </c:pt>
                <c:pt idx="1">
                  <c:v>102</c:v>
                </c:pt>
                <c:pt idx="2">
                  <c:v>128</c:v>
                </c:pt>
                <c:pt idx="3">
                  <c:v>153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27B-4945-B87F-CDB1EAD025B8}"/>
            </c:ext>
          </c:extLst>
        </c:ser>
        <c:ser>
          <c:idx val="1"/>
          <c:order val="1"/>
          <c:tx>
            <c:v>20 cm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'Roth Werke'!$D$64:$D$67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Werke'!$E$91:$E$94</c:f>
              <c:numCache>
                <c:formatCode>General</c:formatCode>
                <c:ptCount val="4"/>
                <c:pt idx="0">
                  <c:v>63</c:v>
                </c:pt>
                <c:pt idx="1">
                  <c:v>84</c:v>
                </c:pt>
                <c:pt idx="2">
                  <c:v>105</c:v>
                </c:pt>
                <c:pt idx="3">
                  <c:v>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27B-4945-B87F-CDB1EAD025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5722351"/>
        <c:axId val="1825719023"/>
      </c:scatterChart>
      <c:valAx>
        <c:axId val="18257223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825719023"/>
        <c:crosses val="autoZero"/>
        <c:crossBetween val="midCat"/>
      </c:valAx>
      <c:valAx>
        <c:axId val="1825719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800" b="0" i="0" baseline="0">
                    <a:effectLst/>
                  </a:rPr>
                  <a:t>Měrný tepelný výkon q [W/m</a:t>
                </a:r>
                <a:r>
                  <a:rPr lang="cs-CZ" sz="1800" b="0" i="0" baseline="30000">
                    <a:effectLst/>
                  </a:rPr>
                  <a:t>2</a:t>
                </a:r>
                <a:r>
                  <a:rPr lang="cs-CZ" sz="1800" b="0" i="0" baseline="0">
                    <a:effectLst/>
                  </a:rPr>
                  <a:t>]</a:t>
                </a:r>
                <a:endParaRPr lang="cs-CZ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8257223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Rigips Climafit 10 mm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EDE-4D0F-922D-F66E1550405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EDE-4D0F-922D-F66E1550405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EDE-4D0F-922D-F66E1550405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100 mm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DEDE-4D0F-922D-F66E155040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'Roth Werke'!$R$9:$R$12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Werke'!$S$9:$S$12</c:f>
              <c:numCache>
                <c:formatCode>General</c:formatCode>
                <c:ptCount val="4"/>
                <c:pt idx="0">
                  <c:v>88</c:v>
                </c:pt>
                <c:pt idx="1">
                  <c:v>117</c:v>
                </c:pt>
                <c:pt idx="2">
                  <c:v>147</c:v>
                </c:pt>
                <c:pt idx="3">
                  <c:v>176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EDE-4D0F-922D-F66E1550405B}"/>
            </c:ext>
          </c:extLst>
        </c:ser>
        <c:ser>
          <c:idx val="1"/>
          <c:order val="1"/>
          <c:tx>
            <c:v>Rigips Climafit 20 mm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EDE-4D0F-922D-F66E1550405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EDE-4D0F-922D-F66E1550405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EDE-4D0F-922D-F66E1550405B}"/>
                </c:ext>
              </c:extLst>
            </c:dLbl>
            <c:dLbl>
              <c:idx val="3"/>
              <c:layout>
                <c:manualLayout>
                  <c:x val="-5.147415693703504E-2"/>
                  <c:y val="-4.403232433913162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200</a:t>
                    </a:r>
                    <a:r>
                      <a:rPr lang="en-US" baseline="0"/>
                      <a:t> mm</a:t>
                    </a:r>
                    <a:endParaRPr lang="en-US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DEDE-4D0F-922D-F66E155040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'Roth Werke'!$R$13:$R$16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Werke'!$S$13:$S$16</c:f>
              <c:numCache>
                <c:formatCode>General</c:formatCode>
                <c:ptCount val="4"/>
                <c:pt idx="0">
                  <c:v>73</c:v>
                </c:pt>
                <c:pt idx="1">
                  <c:v>97</c:v>
                </c:pt>
                <c:pt idx="2">
                  <c:v>121</c:v>
                </c:pt>
                <c:pt idx="3">
                  <c:v>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DEDE-4D0F-922D-F66E1550405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947110768"/>
        <c:axId val="1947114096"/>
      </c:scatterChart>
      <c:valAx>
        <c:axId val="1947110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47114096"/>
        <c:crosses val="autoZero"/>
        <c:crossBetween val="midCat"/>
      </c:valAx>
      <c:valAx>
        <c:axId val="194711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471107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329565473226579"/>
          <c:y val="6.8148183126509859E-2"/>
          <c:w val="0.78561511983780674"/>
          <c:h val="0.46654675448302357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FDE-4710-A1E4-E8B8690DBFCE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FDE-4710-A1E4-E8B8690DBFCE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FDE-4710-A1E4-E8B8690DBFCE}"/>
                </c:ext>
              </c:extLst>
            </c:dLbl>
            <c:dLbl>
              <c:idx val="3"/>
              <c:layout>
                <c:manualLayout>
                  <c:x val="-6.4181854188415877E-2"/>
                  <c:y val="-6.468979698280628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100 mm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BFDE-4710-A1E4-E8B8690DBFC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'Roth Werke'!$R$19:$R$22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Werke'!$S$19:$S$22</c:f>
              <c:numCache>
                <c:formatCode>General</c:formatCode>
                <c:ptCount val="4"/>
                <c:pt idx="0">
                  <c:v>72</c:v>
                </c:pt>
                <c:pt idx="1">
                  <c:v>96</c:v>
                </c:pt>
                <c:pt idx="2">
                  <c:v>121</c:v>
                </c:pt>
                <c:pt idx="3">
                  <c:v>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FDE-4710-A1E4-E8B8690DBFCE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FDE-4710-A1E4-E8B8690DBFCE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FDE-4710-A1E4-E8B8690DBFCE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FDE-4710-A1E4-E8B8690DBFCE}"/>
                </c:ext>
              </c:extLst>
            </c:dLbl>
            <c:dLbl>
              <c:idx val="3"/>
              <c:layout>
                <c:manualLayout>
                  <c:x val="-5.4331746457709947E-2"/>
                  <c:y val="4.4347296019609475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200 mm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BFDE-4710-A1E4-E8B8690DBFC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'Roth Werke'!$R$23:$R$26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Werke'!$S$23:$S$26</c:f>
              <c:numCache>
                <c:formatCode>General</c:formatCode>
                <c:ptCount val="4"/>
                <c:pt idx="0">
                  <c:v>60</c:v>
                </c:pt>
                <c:pt idx="1">
                  <c:v>80</c:v>
                </c:pt>
                <c:pt idx="2">
                  <c:v>100</c:v>
                </c:pt>
                <c:pt idx="3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BFDE-4710-A1E4-E8B8690DBFC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947110768"/>
        <c:axId val="1947114096"/>
      </c:scatterChart>
      <c:valAx>
        <c:axId val="1947110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47114096"/>
        <c:crosses val="autoZero"/>
        <c:crossBetween val="midCat"/>
      </c:valAx>
      <c:valAx>
        <c:axId val="194711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471107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UNIVENTA</a:t>
            </a:r>
            <a:r>
              <a:rPr lang="cs-CZ" baseline="0"/>
              <a:t> mokrý systém</a:t>
            </a:r>
            <a:br>
              <a:rPr lang="cs-CZ" baseline="0"/>
            </a:br>
            <a:r>
              <a:rPr lang="cs-CZ" baseline="0"/>
              <a:t>lambda=0,4</a:t>
            </a:r>
            <a:br>
              <a:rPr lang="cs-CZ" baseline="0"/>
            </a:br>
            <a:r>
              <a:rPr lang="cs-CZ" baseline="0"/>
              <a:t>s_om= 10 mm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UNIVENTA, s = 10 mm,  λ = 0,4 W/mK</c:v>
          </c:tx>
          <c:spPr>
            <a:ln w="19050" cap="rnd">
              <a:solidFill>
                <a:schemeClr val="accent4"/>
              </a:solidFill>
              <a:prstDash val="solid"/>
              <a:round/>
            </a:ln>
            <a:effectLst/>
          </c:spPr>
          <c:marker>
            <c:symbol val="none"/>
          </c:marker>
          <c:dLbls>
            <c:dLbl>
              <c:idx val="8"/>
              <c:layout>
                <c:manualLayout>
                  <c:x val="-5.3790140734739219E-3"/>
                  <c:y val="-2.202905192573986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29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0EFF-4AA6-AF00-D2FF1A9B8A5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Univenta!$C$27:$C$35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</c:numCache>
            </c:numRef>
          </c:xVal>
          <c:yVal>
            <c:numRef>
              <c:f>Univenta!$E$27:$E$35</c:f>
              <c:numCache>
                <c:formatCode>General</c:formatCode>
                <c:ptCount val="9"/>
                <c:pt idx="0">
                  <c:v>8.6419753086419746</c:v>
                </c:pt>
                <c:pt idx="1">
                  <c:v>18.262245398226145</c:v>
                </c:pt>
                <c:pt idx="2">
                  <c:v>28.134331684271515</c:v>
                </c:pt>
                <c:pt idx="3">
                  <c:v>38.120069528011769</c:v>
                </c:pt>
                <c:pt idx="4">
                  <c:v>48.836742880064172</c:v>
                </c:pt>
                <c:pt idx="5">
                  <c:v>59.011899986629231</c:v>
                </c:pt>
                <c:pt idx="6">
                  <c:v>69.777599500824522</c:v>
                </c:pt>
                <c:pt idx="7">
                  <c:v>79.928243526318127</c:v>
                </c:pt>
                <c:pt idx="8">
                  <c:v>90.564692249409447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EFF-4AA6-AF00-D2FF1A9B8A59}"/>
            </c:ext>
          </c:extLst>
        </c:ser>
        <c:ser>
          <c:idx val="1"/>
          <c:order val="1"/>
          <c:tx>
            <c:v>4cm</c:v>
          </c:tx>
          <c:spPr>
            <a:ln w="19050" cap="rnd">
              <a:solidFill>
                <a:schemeClr val="accent4"/>
              </a:solidFill>
              <a:prstDash val="solid"/>
              <a:round/>
            </a:ln>
            <a:effectLst/>
          </c:spPr>
          <c:marker>
            <c:symbol val="none"/>
          </c:marker>
          <c:dLbls>
            <c:dLbl>
              <c:idx val="8"/>
              <c:layout>
                <c:manualLayout>
                  <c:x val="-5.3790140734738066E-3"/>
                  <c:y val="-5.784327806472569E-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40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0EFF-4AA6-AF00-D2FF1A9B8A5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Univenta!$C$18:$C$26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</c:numCache>
            </c:numRef>
          </c:xVal>
          <c:yVal>
            <c:numRef>
              <c:f>Univenta!$E$18:$E$26</c:f>
              <c:numCache>
                <c:formatCode>General</c:formatCode>
                <c:ptCount val="9"/>
                <c:pt idx="0">
                  <c:v>8.8423204702274472</c:v>
                </c:pt>
                <c:pt idx="1">
                  <c:v>17.876309736774854</c:v>
                </c:pt>
                <c:pt idx="2">
                  <c:v>27.770678933469629</c:v>
                </c:pt>
                <c:pt idx="3">
                  <c:v>37.132634807053414</c:v>
                </c:pt>
                <c:pt idx="4">
                  <c:v>46.960984751682425</c:v>
                </c:pt>
                <c:pt idx="5">
                  <c:v>57.400545191242863</c:v>
                </c:pt>
                <c:pt idx="6">
                  <c:v>66.690092852883552</c:v>
                </c:pt>
                <c:pt idx="7">
                  <c:v>76.874094897350716</c:v>
                </c:pt>
                <c:pt idx="8">
                  <c:v>87.283840190816932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EFF-4AA6-AF00-D2FF1A9B8A59}"/>
            </c:ext>
          </c:extLst>
        </c:ser>
        <c:ser>
          <c:idx val="2"/>
          <c:order val="2"/>
          <c:tx>
            <c:v>5cm</c:v>
          </c:tx>
          <c:spPr>
            <a:ln w="19050" cap="rnd">
              <a:solidFill>
                <a:schemeClr val="accent4"/>
              </a:solidFill>
              <a:prstDash val="solid"/>
              <a:round/>
            </a:ln>
            <a:effectLst/>
          </c:spPr>
          <c:marker>
            <c:symbol val="none"/>
          </c:marker>
          <c:dLbls>
            <c:dLbl>
              <c:idx val="8"/>
              <c:layout>
                <c:manualLayout>
                  <c:x val="-5.3790140734738066E-3"/>
                  <c:y val="2.438444555788106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50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0EFF-4AA6-AF00-D2FF1A9B8A5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Univenta!$C$9:$C$17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</c:numCache>
            </c:numRef>
          </c:xVal>
          <c:yVal>
            <c:numRef>
              <c:f>Univenta!$E$9:$E$17</c:f>
              <c:numCache>
                <c:formatCode>General</c:formatCode>
                <c:ptCount val="9"/>
                <c:pt idx="0">
                  <c:v>8.6189589041095882</c:v>
                </c:pt>
                <c:pt idx="1">
                  <c:v>18.161095890410959</c:v>
                </c:pt>
                <c:pt idx="2">
                  <c:v>27.332383561643834</c:v>
                </c:pt>
                <c:pt idx="3">
                  <c:v>36.821917808219176</c:v>
                </c:pt>
                <c:pt idx="4">
                  <c:v>46.624438356164383</c:v>
                </c:pt>
                <c:pt idx="5">
                  <c:v>56.398027397260272</c:v>
                </c:pt>
                <c:pt idx="6">
                  <c:v>66.295232876712319</c:v>
                </c:pt>
                <c:pt idx="7">
                  <c:v>76.46071232876713</c:v>
                </c:pt>
                <c:pt idx="8">
                  <c:v>86.305315068493144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EFF-4AA6-AF00-D2FF1A9B8A5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943605663"/>
        <c:axId val="943598591"/>
      </c:scatterChart>
      <c:valAx>
        <c:axId val="943605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943598591"/>
        <c:crosses val="autoZero"/>
        <c:crossBetween val="midCat"/>
      </c:valAx>
      <c:valAx>
        <c:axId val="943598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9436056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4.0706368785124118E-2"/>
          <c:y val="0.15625345795069787"/>
          <c:w val="0.93480693757052769"/>
          <c:h val="0.73530662908797484"/>
        </c:manualLayout>
      </c:layout>
      <c:scatterChart>
        <c:scatterStyle val="lineMarker"/>
        <c:varyColors val="0"/>
        <c:ser>
          <c:idx val="0"/>
          <c:order val="0"/>
          <c:tx>
            <c:v>IVARTIO, s = 10 mm, lambda = 0,6 W/mK</c:v>
          </c:tx>
          <c:spPr>
            <a:ln w="19050" cap="rnd">
              <a:solidFill>
                <a:schemeClr val="accent4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DAA-42C1-ACBE-AC554516387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DAA-42C1-ACBE-AC554516387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DAA-42C1-ACBE-AC554516387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DAA-42C1-ACBE-AC554516387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DAA-42C1-ACBE-AC554516387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DAA-42C1-ACBE-AC554516387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DAA-42C1-ACBE-AC5545163879}"/>
                </c:ext>
              </c:extLst>
            </c:dLbl>
            <c:dLbl>
              <c:idx val="7"/>
              <c:layout>
                <c:manualLayout>
                  <c:x val="-4.0548722130656245E-2"/>
                  <c:y val="-5.412031421593171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29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2325732917226893E-2"/>
                      <c:h val="3.380199536743396E-2"/>
                    </c:manualLayout>
                  </c15:layout>
                  <c15:showDataLabelsRange val="0"/>
                </c:ext>
                <c:ext xmlns:c16="http://schemas.microsoft.com/office/drawing/2014/chart" uri="{C3380CC4-5D6E-409C-BE32-E72D297353CC}">
                  <c16:uniqueId val="{00000007-0DAA-42C1-ACBE-AC55451638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Univenta!$C$57:$C$65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</c:numCache>
            </c:numRef>
          </c:xVal>
          <c:yVal>
            <c:numRef>
              <c:f>Univenta!$E$57:$E$64</c:f>
              <c:numCache>
                <c:formatCode>General</c:formatCode>
                <c:ptCount val="8"/>
                <c:pt idx="0">
                  <c:v>10.870437224227837</c:v>
                </c:pt>
                <c:pt idx="1">
                  <c:v>23.198288541248829</c:v>
                </c:pt>
                <c:pt idx="2">
                  <c:v>35.298836742880063</c:v>
                </c:pt>
                <c:pt idx="3">
                  <c:v>47.73811115568035</c:v>
                </c:pt>
                <c:pt idx="4">
                  <c:v>60.092704015688369</c:v>
                </c:pt>
                <c:pt idx="5">
                  <c:v>72.890760796897979</c:v>
                </c:pt>
                <c:pt idx="6">
                  <c:v>85.931719926906439</c:v>
                </c:pt>
                <c:pt idx="7">
                  <c:v>99.006105985648688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DAA-42C1-ACBE-AC5545163879}"/>
            </c:ext>
          </c:extLst>
        </c:ser>
        <c:ser>
          <c:idx val="1"/>
          <c:order val="1"/>
          <c:tx>
            <c:v>4 cm</c:v>
          </c:tx>
          <c:spPr>
            <a:ln w="19050" cap="rnd">
              <a:solidFill>
                <a:schemeClr val="accent4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DAA-42C1-ACBE-AC554516387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DAA-42C1-ACBE-AC554516387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DAA-42C1-ACBE-AC554516387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DAA-42C1-ACBE-AC554516387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DAA-42C1-ACBE-AC554516387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0DAA-42C1-ACBE-AC554516387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0DAA-42C1-ACBE-AC5545163879}"/>
                </c:ext>
              </c:extLst>
            </c:dLbl>
            <c:dLbl>
              <c:idx val="7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40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0DAA-42C1-ACBE-AC55451638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Univenta!$C$48:$C$56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</c:numCache>
            </c:numRef>
          </c:xVal>
          <c:yVal>
            <c:numRef>
              <c:f>Univenta!$E$48:$E$55</c:f>
              <c:numCache>
                <c:formatCode>General</c:formatCode>
                <c:ptCount val="8"/>
                <c:pt idx="0">
                  <c:v>11.05928954766164</c:v>
                </c:pt>
                <c:pt idx="1">
                  <c:v>22.15478320129483</c:v>
                </c:pt>
                <c:pt idx="2">
                  <c:v>34.16815742397138</c:v>
                </c:pt>
                <c:pt idx="3">
                  <c:v>45.938751171309313</c:v>
                </c:pt>
                <c:pt idx="4">
                  <c:v>58.441945651247977</c:v>
                </c:pt>
                <c:pt idx="5">
                  <c:v>70.781156827668454</c:v>
                </c:pt>
                <c:pt idx="6">
                  <c:v>82.788142090467673</c:v>
                </c:pt>
                <c:pt idx="7">
                  <c:v>96.160235113723488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0DAA-42C1-ACBE-AC5545163879}"/>
            </c:ext>
          </c:extLst>
        </c:ser>
        <c:ser>
          <c:idx val="2"/>
          <c:order val="2"/>
          <c:tx>
            <c:v>5cm</c:v>
          </c:tx>
          <c:spPr>
            <a:ln w="19050" cap="rnd">
              <a:solidFill>
                <a:schemeClr val="accent4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0DAA-42C1-ACBE-AC554516387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0DAA-42C1-ACBE-AC554516387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0DAA-42C1-ACBE-AC554516387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0DAA-42C1-ACBE-AC554516387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0DAA-42C1-ACBE-AC554516387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0DAA-42C1-ACBE-AC554516387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0DAA-42C1-ACBE-AC554516387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0DAA-42C1-ACBE-AC5545163879}"/>
                </c:ext>
              </c:extLst>
            </c:dLbl>
            <c:dLbl>
              <c:idx val="8"/>
              <c:layout>
                <c:manualLayout>
                  <c:x val="-0.12801548709556171"/>
                  <c:y val="0.1139305392174015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50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A-0DAA-42C1-ACBE-AC55451638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Univenta!$C$9:$C$17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</c:numCache>
            </c:numRef>
          </c:xVal>
          <c:yVal>
            <c:numRef>
              <c:f>Univenta!$E$39:$E$47</c:f>
              <c:numCache>
                <c:formatCode>General</c:formatCode>
                <c:ptCount val="9"/>
                <c:pt idx="0">
                  <c:v>10.507397260273972</c:v>
                </c:pt>
                <c:pt idx="1">
                  <c:v>21.806465753424657</c:v>
                </c:pt>
                <c:pt idx="2">
                  <c:v>33.392219178082186</c:v>
                </c:pt>
                <c:pt idx="3">
                  <c:v>45.043726027397263</c:v>
                </c:pt>
                <c:pt idx="4">
                  <c:v>57.289643835616438</c:v>
                </c:pt>
                <c:pt idx="5">
                  <c:v>69.322520547945203</c:v>
                </c:pt>
                <c:pt idx="6">
                  <c:v>81.484273972602736</c:v>
                </c:pt>
                <c:pt idx="7">
                  <c:v>93.774904109589045</c:v>
                </c:pt>
                <c:pt idx="8">
                  <c:v>105.84460273972603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0DAA-42C1-ACBE-AC554516387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943605663"/>
        <c:axId val="943598591"/>
      </c:scatterChart>
      <c:valAx>
        <c:axId val="943605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943598591"/>
        <c:crosses val="autoZero"/>
        <c:crossBetween val="midCat"/>
      </c:valAx>
      <c:valAx>
        <c:axId val="943598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9436056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60690716419923585"/>
          <c:y val="0.94863535760975148"/>
          <c:w val="0.32242292027691521"/>
          <c:h val="3.78920188673307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1400" b="0" i="0" baseline="0">
                <a:effectLst/>
              </a:rPr>
              <a:t>UNIVENTA mokrý systém</a:t>
            </a:r>
            <a:br>
              <a:rPr lang="cs-CZ" sz="1400" b="0" i="0" baseline="0">
                <a:effectLst/>
              </a:rPr>
            </a:br>
            <a:r>
              <a:rPr lang="cs-CZ" sz="1400" b="0" i="0" baseline="0">
                <a:effectLst/>
              </a:rPr>
              <a:t>lambda=0,8</a:t>
            </a:r>
            <a:br>
              <a:rPr lang="cs-CZ" sz="1400" b="0" i="0" baseline="0">
                <a:effectLst/>
              </a:rPr>
            </a:br>
            <a:r>
              <a:rPr lang="cs-CZ" sz="1400" b="0" i="0" baseline="0">
                <a:effectLst/>
              </a:rPr>
              <a:t>s_om= 10 mm</a:t>
            </a:r>
            <a:endParaRPr lang="cs-CZ" sz="11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UNIVENTA, s = 10 mm, lambda = 0,8 W/mK</c:v>
          </c:tx>
          <c:spPr>
            <a:ln w="19050" cap="rnd">
              <a:solidFill>
                <a:schemeClr val="accent4"/>
              </a:solidFill>
              <a:prstDash val="dash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3FE-4211-9A70-10A44CD757B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3FE-4211-9A70-10A44CD757B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3FE-4211-9A70-10A44CD757B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3FE-4211-9A70-10A44CD757B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3FE-4211-9A70-10A44CD757B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3FE-4211-9A70-10A44CD757B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3FE-4211-9A70-10A44CD757B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3FE-4211-9A70-10A44CD757B9}"/>
                </c:ext>
              </c:extLst>
            </c:dLbl>
            <c:dLbl>
              <c:idx val="8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50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63FE-4211-9A70-10A44CD757B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Univenta!$C$69:$C$77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</c:numCache>
            </c:numRef>
          </c:xVal>
          <c:yVal>
            <c:numRef>
              <c:f>Univenta!$E$69:$E$77</c:f>
              <c:numCache>
                <c:formatCode>General</c:formatCode>
                <c:ptCount val="9"/>
                <c:pt idx="0">
                  <c:v>12.340602739726027</c:v>
                </c:pt>
                <c:pt idx="1">
                  <c:v>24.702246575342464</c:v>
                </c:pt>
                <c:pt idx="2">
                  <c:v>38.276383561643833</c:v>
                </c:pt>
                <c:pt idx="3">
                  <c:v>51.350794520547943</c:v>
                </c:pt>
                <c:pt idx="4">
                  <c:v>65.066958904109583</c:v>
                </c:pt>
                <c:pt idx="5">
                  <c:v>79.111890410958907</c:v>
                </c:pt>
                <c:pt idx="6">
                  <c:v>92.764931506849322</c:v>
                </c:pt>
                <c:pt idx="7">
                  <c:v>106.66520547945206</c:v>
                </c:pt>
                <c:pt idx="8">
                  <c:v>120.44449315068492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63FE-4211-9A70-10A44CD757B9}"/>
            </c:ext>
          </c:extLst>
        </c:ser>
        <c:ser>
          <c:idx val="1"/>
          <c:order val="1"/>
          <c:tx>
            <c:v>4 cm</c:v>
          </c:tx>
          <c:spPr>
            <a:ln w="19050" cap="rnd">
              <a:solidFill>
                <a:schemeClr val="accent4"/>
              </a:solidFill>
              <a:prstDash val="dash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3FE-4211-9A70-10A44CD757B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3FE-4211-9A70-10A44CD757B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3FE-4211-9A70-10A44CD757B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3FE-4211-9A70-10A44CD757B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3FE-4211-9A70-10A44CD757B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3FE-4211-9A70-10A44CD757B9}"/>
                </c:ext>
              </c:extLst>
            </c:dLbl>
            <c:dLbl>
              <c:idx val="6"/>
              <c:layout>
                <c:manualLayout>
                  <c:x val="-4.9209276200606014E-2"/>
                  <c:y val="-3.5501315454958361E-2"/>
                </c:manualLayout>
              </c:layout>
              <c:tx>
                <c:rich>
                  <a:bodyPr/>
                  <a:lstStyle/>
                  <a:p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40 mm 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63FE-4211-9A70-10A44CD757B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Univenta!$C$78:$C$86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</c:numCache>
            </c:numRef>
          </c:xVal>
          <c:yVal>
            <c:numRef>
              <c:f>Univenta!$E$78:$E$84</c:f>
              <c:numCache>
                <c:formatCode>General</c:formatCode>
                <c:ptCount val="7"/>
                <c:pt idx="0">
                  <c:v>12.567084078711986</c:v>
                </c:pt>
                <c:pt idx="1">
                  <c:v>25.790101371496718</c:v>
                </c:pt>
                <c:pt idx="2">
                  <c:v>39.321918391685834</c:v>
                </c:pt>
                <c:pt idx="3">
                  <c:v>52.46613851265014</c:v>
                </c:pt>
                <c:pt idx="4">
                  <c:v>66.374904165601848</c:v>
                </c:pt>
                <c:pt idx="5">
                  <c:v>80.658488798023683</c:v>
                </c:pt>
                <c:pt idx="6">
                  <c:v>94.724848794616236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63FE-4211-9A70-10A44CD757B9}"/>
            </c:ext>
          </c:extLst>
        </c:ser>
        <c:ser>
          <c:idx val="2"/>
          <c:order val="2"/>
          <c:tx>
            <c:v>2,9 cm</c:v>
          </c:tx>
          <c:spPr>
            <a:ln w="19050" cap="rnd">
              <a:solidFill>
                <a:schemeClr val="accent4"/>
              </a:solidFill>
              <a:prstDash val="dash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63FE-4211-9A70-10A44CD757B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63FE-4211-9A70-10A44CD757B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63FE-4211-9A70-10A44CD757B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63FE-4211-9A70-10A44CD757B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63FE-4211-9A70-10A44CD757B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63FE-4211-9A70-10A44CD757B9}"/>
                </c:ext>
              </c:extLst>
            </c:dLbl>
            <c:dLbl>
              <c:idx val="6"/>
              <c:layout>
                <c:manualLayout>
                  <c:x val="-4.7691526294718352E-2"/>
                  <c:y val="-6.987401548377364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29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8-63FE-4211-9A70-10A44CD757B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Univenta!$C$87:$C$95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</c:numCache>
            </c:numRef>
          </c:xVal>
          <c:yVal>
            <c:numRef>
              <c:f>Univenta!$E$87:$E$93</c:f>
              <c:numCache>
                <c:formatCode>General</c:formatCode>
                <c:ptCount val="7"/>
                <c:pt idx="0">
                  <c:v>13.0988991398137</c:v>
                </c:pt>
                <c:pt idx="1">
                  <c:v>26.300307527744348</c:v>
                </c:pt>
                <c:pt idx="2">
                  <c:v>39.784730578954409</c:v>
                </c:pt>
                <c:pt idx="3">
                  <c:v>53.661362927307565</c:v>
                </c:pt>
                <c:pt idx="4">
                  <c:v>67.961403039622041</c:v>
                </c:pt>
                <c:pt idx="5">
                  <c:v>82.375094709631412</c:v>
                </c:pt>
                <c:pt idx="6">
                  <c:v>96.967063332887633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63FE-4211-9A70-10A44CD757B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622692080"/>
        <c:axId val="622698736"/>
      </c:scatterChart>
      <c:valAx>
        <c:axId val="622692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622698736"/>
        <c:crosses val="autoZero"/>
        <c:crossBetween val="midCat"/>
      </c:valAx>
      <c:valAx>
        <c:axId val="622698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6226920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Univenta suchý systém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Univenta!$V$49</c:f>
              <c:strCache>
                <c:ptCount val="1"/>
                <c:pt idx="0">
                  <c:v>Delgado + SDK 0,21 W/mk, tl. 12,5 mm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Univenta!$W$49:$W$57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</c:numCache>
            </c:numRef>
          </c:xVal>
          <c:yVal>
            <c:numRef>
              <c:f>Univenta!$Y$49:$Y$57</c:f>
              <c:numCache>
                <c:formatCode>General</c:formatCode>
                <c:ptCount val="9"/>
                <c:pt idx="0">
                  <c:v>7.9753086419753103</c:v>
                </c:pt>
                <c:pt idx="1">
                  <c:v>17.202160493827162</c:v>
                </c:pt>
                <c:pt idx="2">
                  <c:v>27.560185185185187</c:v>
                </c:pt>
                <c:pt idx="3">
                  <c:v>37.763888888888886</c:v>
                </c:pt>
                <c:pt idx="4">
                  <c:v>48.007716049382722</c:v>
                </c:pt>
                <c:pt idx="5">
                  <c:v>59.96913580246914</c:v>
                </c:pt>
                <c:pt idx="6">
                  <c:v>69.680555555555557</c:v>
                </c:pt>
                <c:pt idx="7">
                  <c:v>80.320987654320987</c:v>
                </c:pt>
                <c:pt idx="8">
                  <c:v>91.561728395061735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799-49C0-AA43-29BAB3066A39}"/>
            </c:ext>
          </c:extLst>
        </c:ser>
        <c:ser>
          <c:idx val="1"/>
          <c:order val="1"/>
          <c:tx>
            <c:strRef>
              <c:f>Univenta!$V$59</c:f>
              <c:strCache>
                <c:ptCount val="1"/>
                <c:pt idx="0">
                  <c:v>Aktivní desky 12,5 mm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Univenta!$W$59:$W$67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</c:numCache>
            </c:numRef>
          </c:xVal>
          <c:yVal>
            <c:numRef>
              <c:f>Univenta!$Y$59:$Y$67</c:f>
              <c:numCache>
                <c:formatCode>General</c:formatCode>
                <c:ptCount val="9"/>
                <c:pt idx="0">
                  <c:v>9.4043209876543212</c:v>
                </c:pt>
                <c:pt idx="1">
                  <c:v>19.891975308641975</c:v>
                </c:pt>
                <c:pt idx="2">
                  <c:v>31.087962962962965</c:v>
                </c:pt>
                <c:pt idx="3">
                  <c:v>42.212962962962969</c:v>
                </c:pt>
                <c:pt idx="4">
                  <c:v>53.228395061728392</c:v>
                </c:pt>
                <c:pt idx="5">
                  <c:v>65.384259259259252</c:v>
                </c:pt>
                <c:pt idx="6">
                  <c:v>77.54475308641976</c:v>
                </c:pt>
                <c:pt idx="7">
                  <c:v>89.513888888888886</c:v>
                </c:pt>
                <c:pt idx="8">
                  <c:v>101.47839506172839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799-49C0-AA43-29BAB3066A39}"/>
            </c:ext>
          </c:extLst>
        </c:ser>
        <c:ser>
          <c:idx val="2"/>
          <c:order val="2"/>
          <c:tx>
            <c:strRef>
              <c:f>Univenta!$V$69</c:f>
              <c:strCache>
                <c:ptCount val="1"/>
                <c:pt idx="0">
                  <c:v>Delgado + SDK 0,3 W/mK tl. 10 mm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Univenta!$W$69:$W$76</c:f>
              <c:numCache>
                <c:formatCode>General</c:formatCode>
                <c:ptCount val="8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</c:numCache>
            </c:numRef>
          </c:xVal>
          <c:yVal>
            <c:numRef>
              <c:f>Univenta!$Y$69:$Y$76</c:f>
              <c:numCache>
                <c:formatCode>General</c:formatCode>
                <c:ptCount val="8"/>
                <c:pt idx="0">
                  <c:v>9.9398148148148149</c:v>
                </c:pt>
                <c:pt idx="1">
                  <c:v>20.868827160493826</c:v>
                </c:pt>
                <c:pt idx="2">
                  <c:v>32.418209876543216</c:v>
                </c:pt>
                <c:pt idx="3">
                  <c:v>44.146604938271601</c:v>
                </c:pt>
                <c:pt idx="4">
                  <c:v>56.217592592592595</c:v>
                </c:pt>
                <c:pt idx="5">
                  <c:v>68.787037037037038</c:v>
                </c:pt>
                <c:pt idx="6">
                  <c:v>81.171296296296291</c:v>
                </c:pt>
                <c:pt idx="7">
                  <c:v>93.745370370370367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799-49C0-AA43-29BAB3066A39}"/>
            </c:ext>
          </c:extLst>
        </c:ser>
        <c:ser>
          <c:idx val="3"/>
          <c:order val="3"/>
          <c:tx>
            <c:strRef>
              <c:f>Univenta!$V$79</c:f>
              <c:strCache>
                <c:ptCount val="1"/>
                <c:pt idx="0">
                  <c:v>Delgado + SDK 0,45 W/mK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Univenta!$W$79:$W$86</c:f>
              <c:numCache>
                <c:formatCode>General</c:formatCode>
                <c:ptCount val="8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</c:numCache>
            </c:numRef>
          </c:xVal>
          <c:yVal>
            <c:numRef>
              <c:f>Univenta!$Y$79:$Y$86</c:f>
              <c:numCache>
                <c:formatCode>General</c:formatCode>
                <c:ptCount val="8"/>
                <c:pt idx="0">
                  <c:v>10.45216049382716</c:v>
                </c:pt>
                <c:pt idx="1">
                  <c:v>22.412037037037038</c:v>
                </c:pt>
                <c:pt idx="2">
                  <c:v>34.669753086419753</c:v>
                </c:pt>
                <c:pt idx="3">
                  <c:v>47.503086419753089</c:v>
                </c:pt>
                <c:pt idx="4">
                  <c:v>60.425925925925924</c:v>
                </c:pt>
                <c:pt idx="5">
                  <c:v>74.052469135802468</c:v>
                </c:pt>
                <c:pt idx="6">
                  <c:v>87.691358024691354</c:v>
                </c:pt>
                <c:pt idx="7">
                  <c:v>101.18055555555556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799-49C0-AA43-29BAB3066A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0164848"/>
        <c:axId val="1950156944"/>
      </c:scatterChart>
      <c:valAx>
        <c:axId val="1950164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50156944"/>
        <c:crosses val="autoZero"/>
        <c:crossBetween val="midCat"/>
      </c:valAx>
      <c:valAx>
        <c:axId val="1950156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501648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IVARTIO</a:t>
            </a:r>
            <a:r>
              <a:rPr lang="cs-CZ" baseline="0"/>
              <a:t> mokrý systém</a:t>
            </a:r>
            <a:br>
              <a:rPr lang="cs-CZ" baseline="0"/>
            </a:br>
            <a:r>
              <a:rPr lang="cs-CZ" baseline="0"/>
              <a:t>lambda=0,99 W/mK</a:t>
            </a:r>
            <a:br>
              <a:rPr lang="cs-CZ" baseline="0"/>
            </a:br>
            <a:r>
              <a:rPr lang="cs-CZ" baseline="0"/>
              <a:t>s_om=15mm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4951359355578229E-2"/>
          <c:y val="0.17799462277204126"/>
          <c:w val="0.89528247311552311"/>
          <c:h val="0.65397958918796462"/>
        </c:manualLayout>
      </c:layout>
      <c:scatterChart>
        <c:scatterStyle val="smoothMarker"/>
        <c:varyColors val="0"/>
        <c:ser>
          <c:idx val="0"/>
          <c:order val="0"/>
          <c:tx>
            <c:v>IVARTIO, s = 15 mm,  λ = 0,99 W/mK</c:v>
          </c:tx>
          <c:spPr>
            <a:ln w="19050" cap="rnd">
              <a:solidFill>
                <a:schemeClr val="accent3"/>
              </a:solidFill>
              <a:prstDash val="solid"/>
              <a:round/>
            </a:ln>
            <a:effectLst/>
          </c:spPr>
          <c:marker>
            <c:symbol val="none"/>
          </c:marker>
          <c:dLbls>
            <c:dLbl>
              <c:idx val="5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60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6334-4A29-88EA-C2293AE2AD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Ivartrio!$C$5:$C$10</c:f>
              <c:numCache>
                <c:formatCode>General</c:formatCode>
                <c:ptCount val="6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</c:numCache>
            </c:numRef>
          </c:xVal>
          <c:yVal>
            <c:numRef>
              <c:f>Ivartrio!$D$5:$D$10</c:f>
              <c:numCache>
                <c:formatCode>General</c:formatCode>
                <c:ptCount val="6"/>
                <c:pt idx="0">
                  <c:v>58</c:v>
                </c:pt>
                <c:pt idx="1">
                  <c:v>92</c:v>
                </c:pt>
                <c:pt idx="2">
                  <c:v>125</c:v>
                </c:pt>
                <c:pt idx="3">
                  <c:v>158</c:v>
                </c:pt>
                <c:pt idx="4">
                  <c:v>190</c:v>
                </c:pt>
                <c:pt idx="5">
                  <c:v>223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6334-4A29-88EA-C2293AE2ADA8}"/>
            </c:ext>
          </c:extLst>
        </c:ser>
        <c:ser>
          <c:idx val="1"/>
          <c:order val="1"/>
          <c:tx>
            <c:v>12cm</c:v>
          </c:tx>
          <c:spPr>
            <a:ln w="19050" cap="rnd">
              <a:solidFill>
                <a:schemeClr val="accent3"/>
              </a:solidFill>
              <a:prstDash val="solid"/>
              <a:round/>
            </a:ln>
            <a:effectLst/>
          </c:spPr>
          <c:marker>
            <c:symbol val="none"/>
          </c:marker>
          <c:dLbls>
            <c:dLbl>
              <c:idx val="5"/>
              <c:layout>
                <c:manualLayout>
                  <c:x val="-4.4673371142986751E-2"/>
                  <c:y val="-4.61844964984303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120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6334-4A29-88EA-C2293AE2AD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Ivartrio!$C$11:$C$16</c:f>
              <c:numCache>
                <c:formatCode>General</c:formatCode>
                <c:ptCount val="6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</c:numCache>
            </c:numRef>
          </c:xVal>
          <c:yVal>
            <c:numRef>
              <c:f>Ivartrio!$D$11:$D$16</c:f>
              <c:numCache>
                <c:formatCode>General</c:formatCode>
                <c:ptCount val="6"/>
                <c:pt idx="0">
                  <c:v>48</c:v>
                </c:pt>
                <c:pt idx="1">
                  <c:v>77</c:v>
                </c:pt>
                <c:pt idx="2">
                  <c:v>104</c:v>
                </c:pt>
                <c:pt idx="3">
                  <c:v>131</c:v>
                </c:pt>
                <c:pt idx="4">
                  <c:v>158</c:v>
                </c:pt>
                <c:pt idx="5">
                  <c:v>185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6334-4A29-88EA-C2293AE2ADA8}"/>
            </c:ext>
          </c:extLst>
        </c:ser>
        <c:ser>
          <c:idx val="2"/>
          <c:order val="2"/>
          <c:tx>
            <c:v>18cm</c:v>
          </c:tx>
          <c:spPr>
            <a:ln w="19050" cap="rnd">
              <a:solidFill>
                <a:schemeClr val="accent3"/>
              </a:solidFill>
              <a:prstDash val="solid"/>
              <a:round/>
            </a:ln>
            <a:effectLst/>
          </c:spPr>
          <c:marker>
            <c:symbol val="none"/>
          </c:marker>
          <c:dLbls>
            <c:dLbl>
              <c:idx val="5"/>
              <c:layout>
                <c:manualLayout>
                  <c:x val="-4.3069590564920976E-2"/>
                  <c:y val="-1.121992909547568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180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3-6334-4A29-88EA-C2293AE2AD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Ivartrio!$C$17:$C$22</c:f>
              <c:numCache>
                <c:formatCode>General</c:formatCode>
                <c:ptCount val="6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</c:numCache>
            </c:numRef>
          </c:xVal>
          <c:yVal>
            <c:numRef>
              <c:f>Ivartrio!$D$17:$D$22</c:f>
              <c:numCache>
                <c:formatCode>General</c:formatCode>
                <c:ptCount val="6"/>
                <c:pt idx="0">
                  <c:v>44</c:v>
                </c:pt>
                <c:pt idx="1">
                  <c:v>70</c:v>
                </c:pt>
                <c:pt idx="2">
                  <c:v>95</c:v>
                </c:pt>
                <c:pt idx="3">
                  <c:v>120</c:v>
                </c:pt>
                <c:pt idx="4">
                  <c:v>145</c:v>
                </c:pt>
                <c:pt idx="5">
                  <c:v>169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6334-4A29-88EA-C2293AE2ADA8}"/>
            </c:ext>
          </c:extLst>
        </c:ser>
        <c:ser>
          <c:idx val="3"/>
          <c:order val="3"/>
          <c:tx>
            <c:v>24cm</c:v>
          </c:tx>
          <c:spPr>
            <a:ln w="19050" cap="rnd">
              <a:solidFill>
                <a:schemeClr val="accent3"/>
              </a:solidFill>
              <a:prstDash val="solid"/>
              <a:round/>
            </a:ln>
            <a:effectLst/>
          </c:spPr>
          <c:marker>
            <c:symbol val="none"/>
          </c:marker>
          <c:dLbls>
            <c:dLbl>
              <c:idx val="5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240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A-6334-4A29-88EA-C2293AE2AD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Ivartrio!$C$23:$C$28</c:f>
              <c:numCache>
                <c:formatCode>General</c:formatCode>
                <c:ptCount val="6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</c:numCache>
            </c:numRef>
          </c:xVal>
          <c:yVal>
            <c:numRef>
              <c:f>Ivartrio!$D$23:$D$28</c:f>
              <c:numCache>
                <c:formatCode>General</c:formatCode>
                <c:ptCount val="6"/>
                <c:pt idx="0">
                  <c:v>34</c:v>
                </c:pt>
                <c:pt idx="1">
                  <c:v>54</c:v>
                </c:pt>
                <c:pt idx="2">
                  <c:v>73</c:v>
                </c:pt>
                <c:pt idx="3">
                  <c:v>92</c:v>
                </c:pt>
                <c:pt idx="4">
                  <c:v>111</c:v>
                </c:pt>
                <c:pt idx="5">
                  <c:v>130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6334-4A29-88EA-C2293AE2ADA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382272751"/>
        <c:axId val="382268175"/>
      </c:scatterChart>
      <c:valAx>
        <c:axId val="3822727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2268175"/>
        <c:crosses val="autoZero"/>
        <c:crossBetween val="midCat"/>
      </c:valAx>
      <c:valAx>
        <c:axId val="3822681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22727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1400" b="0" i="0" baseline="0">
                <a:effectLst/>
              </a:rPr>
              <a:t>IVARTIO mokrý systém</a:t>
            </a:r>
            <a:br>
              <a:rPr lang="cs-CZ" sz="1400" b="0" i="0" baseline="0">
                <a:effectLst/>
              </a:rPr>
            </a:br>
            <a:r>
              <a:rPr lang="cs-CZ" sz="1400" b="0" i="0" baseline="0">
                <a:effectLst/>
              </a:rPr>
              <a:t>lambda=0,4 W/mK</a:t>
            </a:r>
            <a:br>
              <a:rPr lang="cs-CZ" sz="1400" b="0" i="0" baseline="0">
                <a:effectLst/>
              </a:rPr>
            </a:br>
            <a:r>
              <a:rPr lang="cs-CZ" sz="1400" b="0" i="0" baseline="0">
                <a:effectLst/>
              </a:rPr>
              <a:t>s_om=10mm</a:t>
            </a:r>
            <a:endParaRPr lang="cs-CZ" sz="11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IVARTIO, s = 10 mm, lambda = 0,4 W/mK</c:v>
          </c:tx>
          <c:spPr>
            <a:ln w="19050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60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1142-420F-A206-7F959531DDC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Ivartrio!$C$33:$C$36</c:f>
              <c:numCache>
                <c:formatCode>General</c:formatCode>
                <c:ptCount val="4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</c:numCache>
            </c:numRef>
          </c:xVal>
          <c:yVal>
            <c:numRef>
              <c:f>Ivartrio!$D$33:$D$36</c:f>
              <c:numCache>
                <c:formatCode>General</c:formatCode>
                <c:ptCount val="4"/>
                <c:pt idx="0">
                  <c:v>40</c:v>
                </c:pt>
                <c:pt idx="1">
                  <c:v>64</c:v>
                </c:pt>
                <c:pt idx="2">
                  <c:v>87</c:v>
                </c:pt>
                <c:pt idx="3">
                  <c:v>110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142-420F-A206-7F959531DDC9}"/>
            </c:ext>
          </c:extLst>
        </c:ser>
        <c:ser>
          <c:idx val="1"/>
          <c:order val="1"/>
          <c:tx>
            <c:v>12cm</c:v>
          </c:tx>
          <c:spPr>
            <a:ln w="19050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3"/>
              <c:tx>
                <c:rich>
                  <a:bodyPr/>
                  <a:lstStyle/>
                  <a:p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120 mm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1142-420F-A206-7F959531DDC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Ivartrio!$C$37:$C$40</c:f>
              <c:numCache>
                <c:formatCode>General</c:formatCode>
                <c:ptCount val="4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</c:numCache>
            </c:numRef>
          </c:xVal>
          <c:yVal>
            <c:numRef>
              <c:f>Ivartrio!$D$37:$D$40</c:f>
              <c:numCache>
                <c:formatCode>General</c:formatCode>
                <c:ptCount val="4"/>
                <c:pt idx="0">
                  <c:v>34</c:v>
                </c:pt>
                <c:pt idx="1">
                  <c:v>53</c:v>
                </c:pt>
                <c:pt idx="2">
                  <c:v>72</c:v>
                </c:pt>
                <c:pt idx="3">
                  <c:v>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142-420F-A206-7F959531DDC9}"/>
            </c:ext>
          </c:extLst>
        </c:ser>
        <c:ser>
          <c:idx val="2"/>
          <c:order val="2"/>
          <c:tx>
            <c:v>18cm</c:v>
          </c:tx>
          <c:spPr>
            <a:ln w="19050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3"/>
              <c:layout>
                <c:manualLayout>
                  <c:x val="-4.4360689731560564E-2"/>
                  <c:y val="-3.7812662643822736E-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180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1142-420F-A206-7F959531DDC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Ivartrio!$C$41:$C$44</c:f>
              <c:numCache>
                <c:formatCode>General</c:formatCode>
                <c:ptCount val="4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</c:numCache>
            </c:numRef>
          </c:xVal>
          <c:yVal>
            <c:numRef>
              <c:f>Ivartrio!$D$41:$D$44</c:f>
              <c:numCache>
                <c:formatCode>General</c:formatCode>
                <c:ptCount val="4"/>
                <c:pt idx="0">
                  <c:v>31</c:v>
                </c:pt>
                <c:pt idx="1">
                  <c:v>49</c:v>
                </c:pt>
                <c:pt idx="2">
                  <c:v>66</c:v>
                </c:pt>
                <c:pt idx="3">
                  <c:v>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142-420F-A206-7F959531DDC9}"/>
            </c:ext>
          </c:extLst>
        </c:ser>
        <c:ser>
          <c:idx val="3"/>
          <c:order val="3"/>
          <c:tx>
            <c:v>24cm</c:v>
          </c:tx>
          <c:spPr>
            <a:ln w="19050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240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1142-420F-A206-7F959531DDC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Ivartrio!$C$45:$C$48</c:f>
              <c:numCache>
                <c:formatCode>General</c:formatCode>
                <c:ptCount val="4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</c:numCache>
            </c:numRef>
          </c:xVal>
          <c:yVal>
            <c:numRef>
              <c:f>Ivartrio!$D$45:$D$48</c:f>
              <c:numCache>
                <c:formatCode>General</c:formatCode>
                <c:ptCount val="4"/>
                <c:pt idx="0">
                  <c:v>24</c:v>
                </c:pt>
                <c:pt idx="1">
                  <c:v>38</c:v>
                </c:pt>
                <c:pt idx="2">
                  <c:v>51</c:v>
                </c:pt>
                <c:pt idx="3">
                  <c:v>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142-420F-A206-7F959531DDC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647072095"/>
        <c:axId val="647072511"/>
      </c:scatterChart>
      <c:valAx>
        <c:axId val="647072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647072511"/>
        <c:crosses val="autoZero"/>
        <c:crossBetween val="midCat"/>
      </c:valAx>
      <c:valAx>
        <c:axId val="647072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6470720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1400" b="0" i="0" baseline="0">
                <a:effectLst/>
              </a:rPr>
              <a:t>KERMI mokrý systém</a:t>
            </a:r>
            <a:br>
              <a:rPr lang="cs-CZ" sz="1400" b="0" i="0" baseline="0">
                <a:effectLst/>
              </a:rPr>
            </a:br>
            <a:r>
              <a:rPr lang="cs-CZ" sz="1400" b="0" i="0" baseline="0">
                <a:effectLst/>
              </a:rPr>
              <a:t>lamba=0,7 W/mK</a:t>
            </a:r>
            <a:br>
              <a:rPr lang="cs-CZ" sz="1400" b="0" i="0" baseline="0">
                <a:effectLst/>
              </a:rPr>
            </a:br>
            <a:r>
              <a:rPr lang="cs-CZ" sz="1400" b="0" i="0" baseline="0">
                <a:effectLst/>
              </a:rPr>
              <a:t>s=0,015 mm</a:t>
            </a:r>
            <a:endParaRPr lang="cs-CZ" sz="1100">
              <a:effectLst/>
            </a:endParaRPr>
          </a:p>
        </c:rich>
      </c:tx>
      <c:layout>
        <c:manualLayout>
          <c:xMode val="edge"/>
          <c:yMode val="edge"/>
          <c:x val="0.35143946424065853"/>
          <c:y val="1.81562971256580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9.3136482939632545E-2"/>
          <c:y val="0.30431676480004899"/>
          <c:w val="0.87753018372703417"/>
          <c:h val="0.48701010323325544"/>
        </c:manualLayout>
      </c:layout>
      <c:scatterChart>
        <c:scatterStyle val="lineMarker"/>
        <c:varyColors val="0"/>
        <c:ser>
          <c:idx val="0"/>
          <c:order val="0"/>
          <c:tx>
            <c:v>KERMI, s = 15 mm,  λ = 0,7 W/mK</c:v>
          </c:tx>
          <c:spPr>
            <a:ln w="25400" cap="rnd">
              <a:solidFill>
                <a:schemeClr val="accent2"/>
              </a:solidFill>
              <a:prstDash val="solid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0AF-476C-B543-5191E6598142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0AF-476C-B543-5191E6598142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0AF-476C-B543-5191E6598142}"/>
                </c:ext>
              </c:extLst>
            </c:dLbl>
            <c:dLbl>
              <c:idx val="3"/>
              <c:layout>
                <c:manualLayout>
                  <c:x val="-6.709362028227836E-2"/>
                  <c:y val="-3.435407374280642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 = 150 mm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A0AF-476C-B543-5191E65981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Kermi!$D$12:$D$15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Kermi!$E$12:$E$15</c:f>
              <c:numCache>
                <c:formatCode>General</c:formatCode>
                <c:ptCount val="4"/>
                <c:pt idx="0">
                  <c:v>50</c:v>
                </c:pt>
                <c:pt idx="1">
                  <c:v>70</c:v>
                </c:pt>
                <c:pt idx="2">
                  <c:v>95</c:v>
                </c:pt>
                <c:pt idx="3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0AF-476C-B543-5191E6598142}"/>
            </c:ext>
          </c:extLst>
        </c:ser>
        <c:ser>
          <c:idx val="1"/>
          <c:order val="1"/>
          <c:tx>
            <c:v>10 cm</c:v>
          </c:tx>
          <c:spPr>
            <a:ln w="25400" cap="rnd">
              <a:solidFill>
                <a:schemeClr val="accent2"/>
              </a:solidFill>
              <a:prstDash val="solid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AF-476C-B543-5191E6598142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0AF-476C-B543-5191E6598142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0AF-476C-B543-5191E659814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l = 100 mm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A0AF-476C-B543-5191E65981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Kermi!$D$16:$D$19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Kermi!$E$16:$E$19</c:f>
              <c:numCache>
                <c:formatCode>General</c:formatCode>
                <c:ptCount val="4"/>
                <c:pt idx="0">
                  <c:v>70</c:v>
                </c:pt>
                <c:pt idx="1">
                  <c:v>95</c:v>
                </c:pt>
                <c:pt idx="2">
                  <c:v>120</c:v>
                </c:pt>
                <c:pt idx="3">
                  <c:v>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A0AF-476C-B543-5191E6598142}"/>
            </c:ext>
          </c:extLst>
        </c:ser>
        <c:ser>
          <c:idx val="2"/>
          <c:order val="2"/>
          <c:tx>
            <c:v>20 cm</c:v>
          </c:tx>
          <c:spPr>
            <a:ln w="25400" cap="rnd">
              <a:solidFill>
                <a:schemeClr val="accent2"/>
              </a:solidFill>
              <a:prstDash val="solid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0AF-476C-B543-5191E6598142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0AF-476C-B543-5191E6598142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0AF-476C-B543-5191E659814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l = 200 mm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A0AF-476C-B543-5191E65981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Kermi!$D$20:$D$23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Kermi!$E$20:$E$23</c:f>
              <c:numCache>
                <c:formatCode>General</c:formatCode>
                <c:ptCount val="4"/>
                <c:pt idx="0">
                  <c:v>25</c:v>
                </c:pt>
                <c:pt idx="1">
                  <c:v>40</c:v>
                </c:pt>
                <c:pt idx="2">
                  <c:v>60</c:v>
                </c:pt>
                <c:pt idx="3">
                  <c:v>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A0AF-476C-B543-5191E659814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650348335"/>
        <c:axId val="1650357903"/>
      </c:scatterChart>
      <c:valAx>
        <c:axId val="1650348335"/>
        <c:scaling>
          <c:orientation val="minMax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layout>
            <c:manualLayout>
              <c:xMode val="edge"/>
              <c:yMode val="edge"/>
              <c:x val="0.21570983863551357"/>
              <c:y val="0.846342264042163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650357903"/>
        <c:crosses val="autoZero"/>
        <c:crossBetween val="midCat"/>
      </c:valAx>
      <c:valAx>
        <c:axId val="165035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</a:t>
                </a:r>
                <a:r>
                  <a:rPr lang="cs-CZ" sz="1000" b="0" i="1" baseline="0">
                    <a:effectLst/>
                  </a:rPr>
                  <a:t>q</a:t>
                </a:r>
                <a:r>
                  <a:rPr lang="cs-CZ" sz="1000" b="0" i="0" baseline="0">
                    <a:effectLst/>
                  </a:rPr>
                  <a:t>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6503483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26951513370990038"/>
          <c:y val="0.8745116905059851"/>
          <c:w val="0.41333293700951235"/>
          <c:h val="9.65356282939463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KERMI</a:t>
            </a:r>
            <a:r>
              <a:rPr lang="cs-CZ" baseline="0"/>
              <a:t> suchý systém</a:t>
            </a:r>
            <a:br>
              <a:rPr lang="cs-CZ" baseline="0"/>
            </a:br>
            <a:r>
              <a:rPr lang="cs-CZ" baseline="0"/>
              <a:t>lamba = 0,28 W/mK</a:t>
            </a:r>
            <a:br>
              <a:rPr lang="cs-CZ" baseline="0"/>
            </a:br>
            <a:r>
              <a:rPr lang="cs-CZ" baseline="0"/>
              <a:t>s = 0,012 mm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14 cm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Kermi!$D$25:$D$29</c:f>
              <c:numCache>
                <c:formatCode>General</c:formatCode>
                <c:ptCount val="5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</c:numCache>
            </c:numRef>
          </c:xVal>
          <c:yVal>
            <c:numRef>
              <c:f>Kermi!$E$25:$E$29</c:f>
              <c:numCache>
                <c:formatCode>General</c:formatCode>
                <c:ptCount val="5"/>
                <c:pt idx="0">
                  <c:v>60</c:v>
                </c:pt>
                <c:pt idx="1">
                  <c:v>75</c:v>
                </c:pt>
                <c:pt idx="2">
                  <c:v>90</c:v>
                </c:pt>
                <c:pt idx="3">
                  <c:v>105</c:v>
                </c:pt>
                <c:pt idx="4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3A-499F-AC4F-24EB8819A4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9236863"/>
        <c:axId val="2029228543"/>
      </c:scatterChart>
      <c:valAx>
        <c:axId val="20292368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029228543"/>
        <c:crosses val="autoZero"/>
        <c:crossBetween val="midCat"/>
      </c:valAx>
      <c:valAx>
        <c:axId val="2029228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0292368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cs-CZ" sz="10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cs-CZ" sz="1000" b="0" i="0" u="none" strike="noStrike" kern="120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KERMI suchý systém</a:t>
            </a:r>
            <a:br>
              <a:rPr lang="cs-CZ" sz="1000" b="0" i="0" u="none" strike="noStrike" kern="120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</a:br>
            <a:r>
              <a:rPr lang="cs-CZ" sz="1000" b="0" i="0" u="none" strike="noStrike" kern="120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lamba = 0,28 W/mK</a:t>
            </a:r>
            <a:br>
              <a:rPr lang="cs-CZ" sz="1000" b="0" i="0" u="none" strike="noStrike" kern="120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</a:br>
            <a:r>
              <a:rPr lang="cs-CZ" sz="1000" b="0" i="0" u="none" strike="noStrike" kern="120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s = 0,012 mm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cs-CZ" sz="10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140 mm, 6,2 m2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Kermi!$Q$8:$Q$12</c:f>
              <c:numCache>
                <c:formatCode>General</c:formatCode>
                <c:ptCount val="5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</c:numCache>
            </c:numRef>
          </c:xVal>
          <c:yVal>
            <c:numRef>
              <c:f>Kermi!$R$8:$R$12</c:f>
              <c:numCache>
                <c:formatCode>General</c:formatCode>
                <c:ptCount val="5"/>
                <c:pt idx="0">
                  <c:v>60</c:v>
                </c:pt>
                <c:pt idx="1">
                  <c:v>75</c:v>
                </c:pt>
                <c:pt idx="2">
                  <c:v>90</c:v>
                </c:pt>
                <c:pt idx="3">
                  <c:v>105</c:v>
                </c:pt>
                <c:pt idx="4">
                  <c:v>120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377-4A68-B608-8E36F7C0DC7E}"/>
            </c:ext>
          </c:extLst>
        </c:ser>
        <c:ser>
          <c:idx val="1"/>
          <c:order val="1"/>
          <c:tx>
            <c:v>140 mm, Max 15,7 m2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Kermi!$Q$15:$Q$19</c:f>
              <c:numCache>
                <c:formatCode>General</c:formatCode>
                <c:ptCount val="5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</c:numCache>
            </c:numRef>
          </c:xVal>
          <c:yVal>
            <c:numRef>
              <c:f>Kermi!$R$15:$R$19</c:f>
              <c:numCache>
                <c:formatCode>General</c:formatCode>
                <c:ptCount val="5"/>
                <c:pt idx="0">
                  <c:v>45</c:v>
                </c:pt>
                <c:pt idx="1">
                  <c:v>60</c:v>
                </c:pt>
                <c:pt idx="2">
                  <c:v>70</c:v>
                </c:pt>
                <c:pt idx="3">
                  <c:v>85</c:v>
                </c:pt>
                <c:pt idx="4">
                  <c:v>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377-4A68-B608-8E36F7C0DC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1121328"/>
        <c:axId val="531148368"/>
      </c:scatterChart>
      <c:valAx>
        <c:axId val="531121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31148368"/>
        <c:crosses val="autoZero"/>
        <c:crossBetween val="midCat"/>
      </c:valAx>
      <c:valAx>
        <c:axId val="531148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311213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1400" b="0" i="0" baseline="0">
                <a:effectLst/>
              </a:rPr>
              <a:t>KERMI mokrý systém</a:t>
            </a:r>
            <a:br>
              <a:rPr lang="cs-CZ" sz="1400" b="0" i="0" baseline="0">
                <a:effectLst/>
              </a:rPr>
            </a:br>
            <a:r>
              <a:rPr lang="cs-CZ" sz="1400" b="0" i="0" baseline="0">
                <a:effectLst/>
              </a:rPr>
              <a:t>lamba=0,7 W/mK</a:t>
            </a:r>
            <a:br>
              <a:rPr lang="cs-CZ" sz="1400" b="0" i="0" baseline="0">
                <a:effectLst/>
              </a:rPr>
            </a:br>
            <a:r>
              <a:rPr lang="cs-CZ" sz="1400" b="0" i="0" baseline="0">
                <a:effectLst/>
              </a:rPr>
              <a:t>s=0,015 mm</a:t>
            </a:r>
            <a:endParaRPr lang="cs-CZ" sz="1100">
              <a:effectLst/>
            </a:endParaRPr>
          </a:p>
        </c:rich>
      </c:tx>
      <c:layout>
        <c:manualLayout>
          <c:xMode val="edge"/>
          <c:yMode val="edge"/>
          <c:x val="0.35143946424065853"/>
          <c:y val="1.81562971256580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9.3136482939632545E-2"/>
          <c:y val="0.30431676480004899"/>
          <c:w val="0.87753018372703417"/>
          <c:h val="0.48701010323325544"/>
        </c:manualLayout>
      </c:layout>
      <c:scatterChart>
        <c:scatterStyle val="lineMarker"/>
        <c:varyColors val="0"/>
        <c:ser>
          <c:idx val="0"/>
          <c:order val="0"/>
          <c:tx>
            <c:strRef>
              <c:f>Srovnání!$A$3</c:f>
              <c:strCache>
                <c:ptCount val="1"/>
                <c:pt idx="0">
                  <c:v>Kermi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Srovnání!$B$3:$B$7</c:f>
              <c:numCache>
                <c:formatCode>General</c:formatCode>
                <c:ptCount val="5"/>
                <c:pt idx="0">
                  <c:v>15</c:v>
                </c:pt>
                <c:pt idx="1">
                  <c:v>30</c:v>
                </c:pt>
                <c:pt idx="2">
                  <c:v>30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Srovnání!$C$3:$C$7</c:f>
              <c:numCache>
                <c:formatCode>General</c:formatCode>
                <c:ptCount val="5"/>
                <c:pt idx="0">
                  <c:v>25</c:v>
                </c:pt>
                <c:pt idx="1">
                  <c:v>85</c:v>
                </c:pt>
                <c:pt idx="2">
                  <c:v>145</c:v>
                </c:pt>
                <c:pt idx="3">
                  <c:v>70</c:v>
                </c:pt>
                <c:pt idx="4">
                  <c:v>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DDB4-457A-B4C9-76C651F084E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650348335"/>
        <c:axId val="1650357903"/>
      </c:scatterChart>
      <c:valAx>
        <c:axId val="1650348335"/>
        <c:scaling>
          <c:orientation val="minMax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layout>
            <c:manualLayout>
              <c:xMode val="edge"/>
              <c:yMode val="edge"/>
              <c:x val="0.21570983863551357"/>
              <c:y val="0.846342264042163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650357903"/>
        <c:crosses val="autoZero"/>
        <c:crossBetween val="midCat"/>
      </c:valAx>
      <c:valAx>
        <c:axId val="165035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</a:t>
                </a:r>
                <a:r>
                  <a:rPr lang="cs-CZ" sz="1000" b="0" i="1" baseline="0">
                    <a:effectLst/>
                  </a:rPr>
                  <a:t>q</a:t>
                </a:r>
                <a:r>
                  <a:rPr lang="cs-CZ" sz="1000" b="0" i="0" baseline="0">
                    <a:effectLst/>
                  </a:rPr>
                  <a:t>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6503483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6951513370990038"/>
          <c:y val="0.8745116905059851"/>
          <c:w val="0.12638513600254203"/>
          <c:h val="5.10649430733369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REHAU</a:t>
            </a:r>
            <a:r>
              <a:rPr lang="cs-CZ" baseline="0"/>
              <a:t> mokrý systém</a:t>
            </a:r>
            <a:br>
              <a:rPr lang="cs-CZ" baseline="0"/>
            </a:br>
            <a:r>
              <a:rPr lang="cs-CZ" baseline="0"/>
              <a:t>lambda=0,35 W/mK</a:t>
            </a:r>
          </a:p>
          <a:p>
            <a:pPr>
              <a:defRPr/>
            </a:pPr>
            <a:r>
              <a:rPr lang="cs-CZ" baseline="0"/>
              <a:t>s_om=15mm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8.8249875576642378E-2"/>
          <c:y val="0.211731793554431"/>
          <c:w val="0.83044006141617732"/>
          <c:h val="0.62889350608738537"/>
        </c:manualLayout>
      </c:layout>
      <c:scatterChart>
        <c:scatterStyle val="smoothMarker"/>
        <c:varyColors val="0"/>
        <c:ser>
          <c:idx val="0"/>
          <c:order val="0"/>
          <c:tx>
            <c:v>REHAU, s = 15 mm,  λ = 0,35 W/mK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7"/>
              <c:layout>
                <c:manualLayout>
                  <c:x val="-3.0724056407307531E-2"/>
                  <c:y val="-2.6502953236332075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l</a:t>
                    </a:r>
                    <a:r>
                      <a:rPr lang="en-US" baseline="0"/>
                      <a:t> = 50 mm</a:t>
                    </a:r>
                    <a:endParaRPr lang="en-US"/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AEA3-41D8-A984-32AC95E0DE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REhau!$D$11:$D$18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REhau!$F$11:$F$18</c:f>
              <c:numCache>
                <c:formatCode>General</c:formatCode>
                <c:ptCount val="8"/>
                <c:pt idx="0">
                  <c:v>22.485000000000003</c:v>
                </c:pt>
                <c:pt idx="1">
                  <c:v>45.54</c:v>
                </c:pt>
                <c:pt idx="2">
                  <c:v>70.304999999999993</c:v>
                </c:pt>
                <c:pt idx="3">
                  <c:v>91.754999999999995</c:v>
                </c:pt>
                <c:pt idx="4">
                  <c:v>114.60000000000001</c:v>
                </c:pt>
                <c:pt idx="5">
                  <c:v>137.69999999999999</c:v>
                </c:pt>
                <c:pt idx="6">
                  <c:v>161.13000000000002</c:v>
                </c:pt>
                <c:pt idx="7">
                  <c:v>183.84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EA3-41D8-A984-32AC95E0DE79}"/>
            </c:ext>
          </c:extLst>
        </c:ser>
        <c:ser>
          <c:idx val="1"/>
          <c:order val="1"/>
          <c:tx>
            <c:v>7,5cm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7"/>
              <c:layout>
                <c:manualLayout>
                  <c:x val="-2.8280799133663475E-2"/>
                  <c:y val="-1.586351801793223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75 mm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AEA3-41D8-A984-32AC95E0DE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REhau!$D$19:$D$26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REhau!$F$19:$F$26</c:f>
              <c:numCache>
                <c:formatCode>General</c:formatCode>
                <c:ptCount val="8"/>
                <c:pt idx="0">
                  <c:v>20.85</c:v>
                </c:pt>
                <c:pt idx="1">
                  <c:v>42.45</c:v>
                </c:pt>
                <c:pt idx="2">
                  <c:v>63.9</c:v>
                </c:pt>
                <c:pt idx="3">
                  <c:v>85.44</c:v>
                </c:pt>
                <c:pt idx="4">
                  <c:v>106.64999999999999</c:v>
                </c:pt>
                <c:pt idx="5">
                  <c:v>128.39999999999998</c:v>
                </c:pt>
                <c:pt idx="6">
                  <c:v>149.37</c:v>
                </c:pt>
                <c:pt idx="7">
                  <c:v>171.375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EA3-41D8-A984-32AC95E0DE79}"/>
            </c:ext>
          </c:extLst>
        </c:ser>
        <c:ser>
          <c:idx val="2"/>
          <c:order val="2"/>
          <c:tx>
            <c:v>10cm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7"/>
              <c:layout>
                <c:manualLayout>
                  <c:x val="-3.1408168443927915E-2"/>
                  <c:y val="-1.8016929950550539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100 mm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AEA3-41D8-A984-32AC95E0DE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REhau!$D$27:$D$34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REhau!$F$27:$F$34</c:f>
              <c:numCache>
                <c:formatCode>General</c:formatCode>
                <c:ptCount val="8"/>
                <c:pt idx="0">
                  <c:v>19.89</c:v>
                </c:pt>
                <c:pt idx="1">
                  <c:v>39.075000000000003</c:v>
                </c:pt>
                <c:pt idx="2">
                  <c:v>60.15</c:v>
                </c:pt>
                <c:pt idx="3">
                  <c:v>78.899999999999991</c:v>
                </c:pt>
                <c:pt idx="4">
                  <c:v>98.954999999999998</c:v>
                </c:pt>
                <c:pt idx="5">
                  <c:v>118.89</c:v>
                </c:pt>
                <c:pt idx="6">
                  <c:v>138.9</c:v>
                </c:pt>
                <c:pt idx="7">
                  <c:v>157.94999999999999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EA3-41D8-A984-32AC95E0DE79}"/>
            </c:ext>
          </c:extLst>
        </c:ser>
        <c:ser>
          <c:idx val="3"/>
          <c:order val="3"/>
          <c:tx>
            <c:v>15cm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7"/>
              <c:layout>
                <c:manualLayout>
                  <c:x val="-4.6067712085793432E-2"/>
                  <c:y val="-2.225994159344138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150 mm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AEA3-41D8-A984-32AC95E0DE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REhau!$D$35:$D$42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REhau!$F$35:$F$42</c:f>
              <c:numCache>
                <c:formatCode>General</c:formatCode>
                <c:ptCount val="8"/>
                <c:pt idx="0">
                  <c:v>16.649999999999999</c:v>
                </c:pt>
                <c:pt idx="1">
                  <c:v>34.005000000000003</c:v>
                </c:pt>
                <c:pt idx="2">
                  <c:v>51.6</c:v>
                </c:pt>
                <c:pt idx="3">
                  <c:v>67.800000000000011</c:v>
                </c:pt>
                <c:pt idx="4">
                  <c:v>84.9</c:v>
                </c:pt>
                <c:pt idx="5">
                  <c:v>102.45</c:v>
                </c:pt>
                <c:pt idx="6">
                  <c:v>120.3</c:v>
                </c:pt>
                <c:pt idx="7">
                  <c:v>137.69999999999999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EA3-41D8-A984-32AC95E0DE79}"/>
            </c:ext>
          </c:extLst>
        </c:ser>
        <c:ser>
          <c:idx val="4"/>
          <c:order val="4"/>
          <c:tx>
            <c:v>20cm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7"/>
              <c:layout>
                <c:manualLayout>
                  <c:x val="-4.3624454812149105E-2"/>
                  <c:y val="-2.225994159344130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200 mm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AEA3-41D8-A984-32AC95E0DE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REhau!$D$43:$D$50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REhau!$F$43:$F$50</c:f>
              <c:numCache>
                <c:formatCode>General</c:formatCode>
                <c:ptCount val="8"/>
                <c:pt idx="0">
                  <c:v>14.475000000000001</c:v>
                </c:pt>
                <c:pt idx="1">
                  <c:v>29</c:v>
                </c:pt>
                <c:pt idx="2">
                  <c:v>43.48</c:v>
                </c:pt>
                <c:pt idx="3">
                  <c:v>58.3</c:v>
                </c:pt>
                <c:pt idx="4">
                  <c:v>73.650000000000006</c:v>
                </c:pt>
                <c:pt idx="5">
                  <c:v>87.57</c:v>
                </c:pt>
                <c:pt idx="6">
                  <c:v>102.45</c:v>
                </c:pt>
                <c:pt idx="7">
                  <c:v>117.7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EA3-41D8-A984-32AC95E0DE7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480430063"/>
        <c:axId val="480452527"/>
      </c:scatterChart>
      <c:valAx>
        <c:axId val="4804300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80452527"/>
        <c:crosses val="autoZero"/>
        <c:crossBetween val="midCat"/>
      </c:valAx>
      <c:valAx>
        <c:axId val="480452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804300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1703948374369966"/>
          <c:y val="0.9180988299603714"/>
          <c:w val="0.47859870153380774"/>
          <c:h val="5.88722876882168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cs-CZ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cs-CZ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REHAU mokrý systém</a:t>
            </a:r>
            <a:br>
              <a:rPr lang="cs-CZ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</a:br>
            <a:r>
              <a:rPr lang="cs-CZ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lambda=0,45 W/mK</a:t>
            </a:r>
          </a:p>
          <a:p>
            <a:pPr>
              <a:defRPr lang="cs-CZ"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r>
              <a:rPr lang="cs-CZ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s_om=15mm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cs-CZ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REHAU, s = 15 mm, lambda = 0,45 W/mK</c:v>
          </c:tx>
          <c:spPr>
            <a:ln w="19050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6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50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E362-4942-BF2A-C62C70E2CE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REhau!$D$55:$D$62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REhau!$F$55:$F$61</c:f>
              <c:numCache>
                <c:formatCode>General</c:formatCode>
                <c:ptCount val="7"/>
                <c:pt idx="0">
                  <c:v>25.445080946450812</c:v>
                </c:pt>
                <c:pt idx="1">
                  <c:v>52.064757160647574</c:v>
                </c:pt>
                <c:pt idx="2">
                  <c:v>77.63088418430884</c:v>
                </c:pt>
                <c:pt idx="3">
                  <c:v>103.48542963885428</c:v>
                </c:pt>
                <c:pt idx="4">
                  <c:v>129.48941469489415</c:v>
                </c:pt>
                <c:pt idx="5">
                  <c:v>155.19452054794519</c:v>
                </c:pt>
                <c:pt idx="6">
                  <c:v>181.33897882938979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362-4942-BF2A-C62C70E2CE51}"/>
            </c:ext>
          </c:extLst>
        </c:ser>
        <c:ser>
          <c:idx val="1"/>
          <c:order val="1"/>
          <c:tx>
            <c:v>7,5cm</c:v>
          </c:tx>
          <c:spPr>
            <a:ln w="19050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7"/>
              <c:layout>
                <c:manualLayout>
                  <c:x val="-1.9227360618119096E-2"/>
                  <c:y val="-1.558247069957809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75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E362-4942-BF2A-C62C70E2CE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REhau!$D$63:$D$70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REhau!$F$63:$F$70</c:f>
              <c:numCache>
                <c:formatCode>General</c:formatCode>
                <c:ptCount val="8"/>
                <c:pt idx="0">
                  <c:v>23.781818181818181</c:v>
                </c:pt>
                <c:pt idx="1">
                  <c:v>48.415442092154422</c:v>
                </c:pt>
                <c:pt idx="2">
                  <c:v>72.602241594022416</c:v>
                </c:pt>
                <c:pt idx="3">
                  <c:v>96.505105853051063</c:v>
                </c:pt>
                <c:pt idx="4">
                  <c:v>120.59626400996264</c:v>
                </c:pt>
                <c:pt idx="5">
                  <c:v>145.38978829389788</c:v>
                </c:pt>
                <c:pt idx="6">
                  <c:v>168.91008717310086</c:v>
                </c:pt>
                <c:pt idx="7">
                  <c:v>193.09838107098381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362-4942-BF2A-C62C70E2CE51}"/>
            </c:ext>
          </c:extLst>
        </c:ser>
        <c:ser>
          <c:idx val="2"/>
          <c:order val="2"/>
          <c:tx>
            <c:v>10cm</c:v>
          </c:tx>
          <c:spPr>
            <a:ln w="19050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7"/>
              <c:layout>
                <c:manualLayout>
                  <c:x val="-2.5813834092526692E-2"/>
                  <c:y val="-1.722402333434756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100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E362-4942-BF2A-C62C70E2CE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REhau!$D$55:$D$62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REhau!$F$71:$F$78</c:f>
              <c:numCache>
                <c:formatCode>General</c:formatCode>
                <c:ptCount val="8"/>
                <c:pt idx="0">
                  <c:v>21.041095890410958</c:v>
                </c:pt>
                <c:pt idx="1">
                  <c:v>44.961892901618931</c:v>
                </c:pt>
                <c:pt idx="2">
                  <c:v>66.370610211706094</c:v>
                </c:pt>
                <c:pt idx="3">
                  <c:v>89.69215442092154</c:v>
                </c:pt>
                <c:pt idx="4">
                  <c:v>112.0557907845579</c:v>
                </c:pt>
                <c:pt idx="5">
                  <c:v>134.93051058530509</c:v>
                </c:pt>
                <c:pt idx="6">
                  <c:v>157.12677459526776</c:v>
                </c:pt>
                <c:pt idx="7">
                  <c:v>179.70410958904108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362-4942-BF2A-C62C70E2CE51}"/>
            </c:ext>
          </c:extLst>
        </c:ser>
        <c:ser>
          <c:idx val="3"/>
          <c:order val="3"/>
          <c:tx>
            <c:v>15cm</c:v>
          </c:tx>
          <c:spPr>
            <a:ln w="19050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7"/>
              <c:layout>
                <c:manualLayout>
                  <c:x val="-3.384611881741368E-2"/>
                  <c:y val="-1.55824706995780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150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E362-4942-BF2A-C62C70E2CE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REhau!$D$55:$D$62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REhau!$F$79:$F$86</c:f>
              <c:numCache>
                <c:formatCode>General</c:formatCode>
                <c:ptCount val="8"/>
                <c:pt idx="0">
                  <c:v>19.231382316313823</c:v>
                </c:pt>
                <c:pt idx="1">
                  <c:v>39.120298879202991</c:v>
                </c:pt>
                <c:pt idx="2">
                  <c:v>58.664009962640101</c:v>
                </c:pt>
                <c:pt idx="3">
                  <c:v>78.177833125778335</c:v>
                </c:pt>
                <c:pt idx="4">
                  <c:v>97.219427148194271</c:v>
                </c:pt>
                <c:pt idx="5">
                  <c:v>117.05006226650062</c:v>
                </c:pt>
                <c:pt idx="6">
                  <c:v>137.06600249066003</c:v>
                </c:pt>
                <c:pt idx="7">
                  <c:v>156.55292652552927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E362-4942-BF2A-C62C70E2CE51}"/>
            </c:ext>
          </c:extLst>
        </c:ser>
        <c:ser>
          <c:idx val="4"/>
          <c:order val="4"/>
          <c:tx>
            <c:v>20cm</c:v>
          </c:tx>
          <c:spPr>
            <a:ln w="19050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7"/>
              <c:layout>
                <c:manualLayout>
                  <c:x val="-3.9870332361079175E-2"/>
                  <c:y val="-1.229936543003902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200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E362-4942-BF2A-C62C70E2CE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REhau!$D$87:$D$94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REhau!$F$87:$F$94</c:f>
              <c:numCache>
                <c:formatCode>General</c:formatCode>
                <c:ptCount val="8"/>
                <c:pt idx="0">
                  <c:v>16.318804483188046</c:v>
                </c:pt>
                <c:pt idx="1">
                  <c:v>33.39975093399751</c:v>
                </c:pt>
                <c:pt idx="2">
                  <c:v>50.183312577833128</c:v>
                </c:pt>
                <c:pt idx="3">
                  <c:v>66.812951432129523</c:v>
                </c:pt>
                <c:pt idx="4">
                  <c:v>83.472478206724773</c:v>
                </c:pt>
                <c:pt idx="5">
                  <c:v>100.04533001245331</c:v>
                </c:pt>
                <c:pt idx="6">
                  <c:v>116.68244084682441</c:v>
                </c:pt>
                <c:pt idx="7">
                  <c:v>133.38978829389788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E362-4942-BF2A-C62C70E2CE5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552444576"/>
        <c:axId val="1552429600"/>
      </c:scatterChart>
      <c:valAx>
        <c:axId val="1552444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552429600"/>
        <c:crosses val="autoZero"/>
        <c:crossBetween val="midCat"/>
      </c:valAx>
      <c:valAx>
        <c:axId val="155242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552444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1400" b="0" i="0" baseline="0">
                <a:effectLst/>
              </a:rPr>
              <a:t>REHAU mokrý systém</a:t>
            </a:r>
            <a:br>
              <a:rPr lang="cs-CZ" sz="1400" b="0" i="0" baseline="0">
                <a:effectLst/>
              </a:rPr>
            </a:br>
            <a:r>
              <a:rPr lang="cs-CZ" sz="1400" b="0" i="0" baseline="0">
                <a:effectLst/>
              </a:rPr>
              <a:t>lambda=0,50 W/mK</a:t>
            </a:r>
            <a:endParaRPr lang="cs-CZ" sz="1400">
              <a:effectLst/>
            </a:endParaRPr>
          </a:p>
          <a:p>
            <a:pPr>
              <a:defRPr/>
            </a:pPr>
            <a:r>
              <a:rPr lang="cs-CZ" sz="1400" b="0" i="0" baseline="0">
                <a:effectLst/>
              </a:rPr>
              <a:t>s_om=15mm</a:t>
            </a:r>
            <a:endParaRPr lang="cs-CZ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REAHU, s = 15 mm, lambda = 0,5 W/mK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6"/>
              <c:layout>
                <c:manualLayout>
                  <c:x val="-8.9098221734978472E-2"/>
                  <c:y val="-2.4499223211123721E-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50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08BD-48FD-9950-3DFFC28067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REhau!$D$99:$D$106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REhau!$F$99:$F$105</c:f>
              <c:numCache>
                <c:formatCode>General</c:formatCode>
                <c:ptCount val="7"/>
                <c:pt idx="0">
                  <c:v>26.967470368866078</c:v>
                </c:pt>
                <c:pt idx="1">
                  <c:v>53.878816970055013</c:v>
                </c:pt>
                <c:pt idx="2">
                  <c:v>81.444448547059039</c:v>
                </c:pt>
                <c:pt idx="3">
                  <c:v>108.57290551268323</c:v>
                </c:pt>
                <c:pt idx="4">
                  <c:v>135.28634198574753</c:v>
                </c:pt>
                <c:pt idx="5">
                  <c:v>162.54181589927259</c:v>
                </c:pt>
                <c:pt idx="6">
                  <c:v>189.41476202784034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8BD-48FD-9950-3DFFC280670B}"/>
            </c:ext>
          </c:extLst>
        </c:ser>
        <c:ser>
          <c:idx val="1"/>
          <c:order val="1"/>
          <c:tx>
            <c:v>7,5cm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6"/>
              <c:layout>
                <c:manualLayout>
                  <c:x val="-2.5650117641582672E-2"/>
                  <c:y val="-1.3940193718996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75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08BD-48FD-9950-3DFFC28067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REhau!$D$107:$D$114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REhau!$F$107:$F$113</c:f>
              <c:numCache>
                <c:formatCode>General</c:formatCode>
                <c:ptCount val="7"/>
                <c:pt idx="0">
                  <c:v>25.619023003360041</c:v>
                </c:pt>
                <c:pt idx="1">
                  <c:v>51.093305763763247</c:v>
                </c:pt>
                <c:pt idx="2">
                  <c:v>76.077244027618804</c:v>
                </c:pt>
                <c:pt idx="3">
                  <c:v>101.44961784145035</c:v>
                </c:pt>
                <c:pt idx="4">
                  <c:v>126.58420411328139</c:v>
                </c:pt>
                <c:pt idx="5">
                  <c:v>151.83842262674003</c:v>
                </c:pt>
                <c:pt idx="6">
                  <c:v>177.17091902669571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8BD-48FD-9950-3DFFC280670B}"/>
            </c:ext>
          </c:extLst>
        </c:ser>
        <c:ser>
          <c:idx val="2"/>
          <c:order val="2"/>
          <c:tx>
            <c:v>10cm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7"/>
              <c:layout>
                <c:manualLayout>
                  <c:x val="-5.2391172244847913E-2"/>
                  <c:y val="-2.050606308921570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100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08BD-48FD-9950-3DFFC28067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REhau!$D$55:$D$62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REhau!$F$115:$F$122</c:f>
              <c:numCache>
                <c:formatCode>General</c:formatCode>
                <c:ptCount val="8"/>
                <c:pt idx="0">
                  <c:v>23.331240999889232</c:v>
                </c:pt>
                <c:pt idx="1">
                  <c:v>47.242919912860465</c:v>
                </c:pt>
                <c:pt idx="2">
                  <c:v>70.868072222427344</c:v>
                </c:pt>
                <c:pt idx="3">
                  <c:v>94.502086179522209</c:v>
                </c:pt>
                <c:pt idx="4">
                  <c:v>118.13610013661706</c:v>
                </c:pt>
                <c:pt idx="5">
                  <c:v>141.2295535945058</c:v>
                </c:pt>
                <c:pt idx="6">
                  <c:v>164.92559908429644</c:v>
                </c:pt>
                <c:pt idx="7">
                  <c:v>188.82841634973968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8BD-48FD-9950-3DFFC280670B}"/>
            </c:ext>
          </c:extLst>
        </c:ser>
        <c:ser>
          <c:idx val="3"/>
          <c:order val="3"/>
          <c:tx>
            <c:v>15cm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7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150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08BD-48FD-9950-3DFFC28067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REhau!$D$123:$D$130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REhau!$F$123:$F$130</c:f>
              <c:numCache>
                <c:formatCode>General</c:formatCode>
                <c:ptCount val="8"/>
                <c:pt idx="0">
                  <c:v>20.13957094856552</c:v>
                </c:pt>
                <c:pt idx="1">
                  <c:v>41.098844293468233</c:v>
                </c:pt>
                <c:pt idx="2">
                  <c:v>61.310785363512167</c:v>
                </c:pt>
                <c:pt idx="3">
                  <c:v>81.720636561680763</c:v>
                </c:pt>
                <c:pt idx="4">
                  <c:v>102.46575342465754</c:v>
                </c:pt>
                <c:pt idx="5">
                  <c:v>122.70871026104936</c:v>
                </c:pt>
                <c:pt idx="6">
                  <c:v>143.28545582099471</c:v>
                </c:pt>
                <c:pt idx="7">
                  <c:v>163.36004135435513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8BD-48FD-9950-3DFFC280670B}"/>
            </c:ext>
          </c:extLst>
        </c:ser>
        <c:ser>
          <c:idx val="4"/>
          <c:order val="4"/>
          <c:tx>
            <c:v>20cm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7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200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08BD-48FD-9950-3DFFC28067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REhau!$D$131:$D$138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REhau!$F$131:$F$138</c:f>
              <c:numCache>
                <c:formatCode>General</c:formatCode>
                <c:ptCount val="8"/>
                <c:pt idx="0">
                  <c:v>17.294982092087288</c:v>
                </c:pt>
                <c:pt idx="1">
                  <c:v>35.018277148026442</c:v>
                </c:pt>
                <c:pt idx="2">
                  <c:v>52.449137835542594</c:v>
                </c:pt>
                <c:pt idx="3">
                  <c:v>70.178340656500382</c:v>
                </c:pt>
                <c:pt idx="4">
                  <c:v>87.57227781265</c:v>
                </c:pt>
                <c:pt idx="5">
                  <c:v>104.9662149687996</c:v>
                </c:pt>
                <c:pt idx="6">
                  <c:v>122.49750766163275</c:v>
                </c:pt>
                <c:pt idx="7">
                  <c:v>140.04061588450318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8BD-48FD-9950-3DFFC280670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552444576"/>
        <c:axId val="1552429600"/>
      </c:scatterChart>
      <c:valAx>
        <c:axId val="1552444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552429600"/>
        <c:crosses val="autoZero"/>
        <c:crossBetween val="midCat"/>
      </c:valAx>
      <c:valAx>
        <c:axId val="155242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552444576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  <a:prstDash val="solid"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1400" b="0" i="0" baseline="0">
                <a:effectLst/>
              </a:rPr>
              <a:t>REHAU mokrý systém</a:t>
            </a:r>
            <a:br>
              <a:rPr lang="cs-CZ" sz="1400" b="0" i="0" baseline="0">
                <a:effectLst/>
              </a:rPr>
            </a:br>
            <a:r>
              <a:rPr lang="cs-CZ" sz="1400" b="0" i="0" baseline="0">
                <a:effectLst/>
              </a:rPr>
              <a:t>lambda=0,33W/mK</a:t>
            </a:r>
            <a:endParaRPr lang="cs-CZ" sz="1400">
              <a:effectLst/>
            </a:endParaRPr>
          </a:p>
          <a:p>
            <a:pPr>
              <a:defRPr/>
            </a:pPr>
            <a:r>
              <a:rPr lang="cs-CZ" sz="1400" b="0" i="0" baseline="0">
                <a:effectLst/>
              </a:rPr>
              <a:t>s_om=15mm</a:t>
            </a:r>
            <a:endParaRPr lang="cs-CZ" sz="1400">
              <a:effectLst/>
            </a:endParaRPr>
          </a:p>
        </c:rich>
      </c:tx>
      <c:layout>
        <c:manualLayout>
          <c:xMode val="edge"/>
          <c:yMode val="edge"/>
          <c:x val="0.33517603752190112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5.0484191617540315E-2"/>
          <c:y val="0.1159414886070792"/>
          <c:w val="0.92462344840063837"/>
          <c:h val="0.80639011198305466"/>
        </c:manualLayout>
      </c:layout>
      <c:scatterChart>
        <c:scatterStyle val="lineMarker"/>
        <c:varyColors val="0"/>
        <c:ser>
          <c:idx val="0"/>
          <c:order val="0"/>
          <c:tx>
            <c:v>5 cm</c:v>
          </c:tx>
          <c:spPr>
            <a:ln w="19050" cap="rnd">
              <a:solidFill>
                <a:schemeClr val="accent1"/>
              </a:solidFill>
              <a:prstDash val="dashDot"/>
              <a:round/>
            </a:ln>
            <a:effectLst/>
          </c:spPr>
          <c:marker>
            <c:symbol val="none"/>
          </c:marker>
          <c:dLbls>
            <c:dLbl>
              <c:idx val="7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50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6522-4F3B-94A8-78E42A4A51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REhau!$D$144:$D$151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REhau!$F$144:$F$151</c:f>
              <c:numCache>
                <c:formatCode>General</c:formatCode>
                <c:ptCount val="8"/>
                <c:pt idx="0">
                  <c:v>22.226967966227956</c:v>
                </c:pt>
                <c:pt idx="1">
                  <c:v>44.518003476533394</c:v>
                </c:pt>
                <c:pt idx="2">
                  <c:v>66.585547554010418</c:v>
                </c:pt>
                <c:pt idx="3">
                  <c:v>88.608393344921765</c:v>
                </c:pt>
                <c:pt idx="4">
                  <c:v>111.10802085920039</c:v>
                </c:pt>
                <c:pt idx="5">
                  <c:v>133.54656071517257</c:v>
                </c:pt>
                <c:pt idx="6">
                  <c:v>155.53960764837348</c:v>
                </c:pt>
                <c:pt idx="7">
                  <c:v>177.44176806555748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522-4F3B-94A8-78E42A4A51A8}"/>
            </c:ext>
          </c:extLst>
        </c:ser>
        <c:ser>
          <c:idx val="1"/>
          <c:order val="1"/>
          <c:tx>
            <c:v>7,5 cm</c:v>
          </c:tx>
          <c:spPr>
            <a:ln w="19050" cap="rnd">
              <a:solidFill>
                <a:schemeClr val="accent1"/>
              </a:solidFill>
              <a:prstDash val="dashDot"/>
              <a:round/>
            </a:ln>
            <a:effectLst/>
          </c:spPr>
          <c:marker>
            <c:symbol val="none"/>
          </c:marker>
          <c:dLbls>
            <c:dLbl>
              <c:idx val="7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75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6522-4F3B-94A8-78E42A4A51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REhau!$D$107:$D$114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REhau!$F$152:$F$159</c:f>
              <c:numCache>
                <c:formatCode>General</c:formatCode>
                <c:ptCount val="8"/>
                <c:pt idx="0">
                  <c:v>20.574621306183261</c:v>
                </c:pt>
                <c:pt idx="1">
                  <c:v>41.313136329774025</c:v>
                </c:pt>
                <c:pt idx="2">
                  <c:v>61.977154209088646</c:v>
                </c:pt>
                <c:pt idx="3">
                  <c:v>82.307424882046178</c:v>
                </c:pt>
                <c:pt idx="4">
                  <c:v>103.17854482244846</c:v>
                </c:pt>
                <c:pt idx="5">
                  <c:v>124.00049664762848</c:v>
                </c:pt>
                <c:pt idx="6">
                  <c:v>144.37844549292276</c:v>
                </c:pt>
                <c:pt idx="7">
                  <c:v>165.04395331512291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522-4F3B-94A8-78E42A4A51A8}"/>
            </c:ext>
          </c:extLst>
        </c:ser>
        <c:ser>
          <c:idx val="2"/>
          <c:order val="2"/>
          <c:tx>
            <c:v>10 cm</c:v>
          </c:tx>
          <c:spPr>
            <a:ln w="19050" cap="rnd">
              <a:solidFill>
                <a:schemeClr val="accent1"/>
              </a:solidFill>
              <a:prstDash val="dashDot"/>
              <a:round/>
            </a:ln>
            <a:effectLst/>
          </c:spPr>
          <c:marker>
            <c:symbol val="none"/>
          </c:marker>
          <c:dLbls>
            <c:dLbl>
              <c:idx val="7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100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6522-4F3B-94A8-78E42A4A51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REhau!$D$55:$D$62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REhau!$F$160:$F$167</c:f>
              <c:numCache>
                <c:formatCode>General</c:formatCode>
                <c:ptCount val="8"/>
                <c:pt idx="0">
                  <c:v>19.293270424633722</c:v>
                </c:pt>
                <c:pt idx="1">
                  <c:v>38.371989073752168</c:v>
                </c:pt>
                <c:pt idx="2">
                  <c:v>57.233176061584295</c:v>
                </c:pt>
                <c:pt idx="3">
                  <c:v>76.745468090389863</c:v>
                </c:pt>
                <c:pt idx="4">
                  <c:v>96.040228457909109</c:v>
                </c:pt>
                <c:pt idx="5">
                  <c:v>114.92376458902407</c:v>
                </c:pt>
                <c:pt idx="6">
                  <c:v>133.94884529426372</c:v>
                </c:pt>
                <c:pt idx="7">
                  <c:v>153.16761857462129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6522-4F3B-94A8-78E42A4A51A8}"/>
            </c:ext>
          </c:extLst>
        </c:ser>
        <c:ser>
          <c:idx val="3"/>
          <c:order val="3"/>
          <c:tx>
            <c:v>15 cm</c:v>
          </c:tx>
          <c:spPr>
            <a:ln w="19050" cap="rnd">
              <a:solidFill>
                <a:schemeClr val="accent1"/>
              </a:solidFill>
              <a:prstDash val="dashDot"/>
              <a:round/>
            </a:ln>
            <a:effectLst/>
          </c:spPr>
          <c:marker>
            <c:symbol val="none"/>
          </c:marker>
          <c:dLbls>
            <c:dLbl>
              <c:idx val="7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150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6522-4F3B-94A8-78E42A4A51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REhau!$D$123:$D$130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REhau!$F$168:$F$175</c:f>
              <c:numCache>
                <c:formatCode>General</c:formatCode>
                <c:ptCount val="8"/>
                <c:pt idx="0">
                  <c:v>16.732058604420164</c:v>
                </c:pt>
                <c:pt idx="1">
                  <c:v>33.42835857958778</c:v>
                </c:pt>
                <c:pt idx="2">
                  <c:v>49.908616836354604</c:v>
                </c:pt>
                <c:pt idx="3">
                  <c:v>66.390365036006941</c:v>
                </c:pt>
                <c:pt idx="4">
                  <c:v>83.08666501117456</c:v>
                </c:pt>
                <c:pt idx="5">
                  <c:v>99.566923267941377</c:v>
                </c:pt>
                <c:pt idx="6">
                  <c:v>116.26471318599452</c:v>
                </c:pt>
                <c:pt idx="7">
                  <c:v>133.30667991060341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6522-4F3B-94A8-78E42A4A51A8}"/>
            </c:ext>
          </c:extLst>
        </c:ser>
        <c:ser>
          <c:idx val="4"/>
          <c:order val="4"/>
          <c:tx>
            <c:v>20 cm</c:v>
          </c:tx>
          <c:spPr>
            <a:ln w="19050" cap="rnd">
              <a:solidFill>
                <a:schemeClr val="accent1"/>
              </a:solidFill>
              <a:prstDash val="dashDot"/>
              <a:round/>
            </a:ln>
            <a:effectLst/>
          </c:spPr>
          <c:marker>
            <c:symbol val="none"/>
          </c:marker>
          <c:dLbls>
            <c:dLbl>
              <c:idx val="7"/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</a:rPr>
                      <a:t>l = 200 mm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6522-4F3B-94A8-78E42A4A51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REhau!$D$176:$D$183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</c:numCache>
            </c:numRef>
          </c:xVal>
          <c:yVal>
            <c:numRef>
              <c:f>REhau!$F$176:$F$183</c:f>
              <c:numCache>
                <c:formatCode>General</c:formatCode>
                <c:ptCount val="8"/>
                <c:pt idx="0">
                  <c:v>14.142537869381673</c:v>
                </c:pt>
                <c:pt idx="1">
                  <c:v>28.486218028308912</c:v>
                </c:pt>
                <c:pt idx="2">
                  <c:v>42.533399553017134</c:v>
                </c:pt>
                <c:pt idx="3">
                  <c:v>56.874099826173321</c:v>
                </c:pt>
                <c:pt idx="4">
                  <c:v>70.757387633474039</c:v>
                </c:pt>
                <c:pt idx="5">
                  <c:v>85.072758877576348</c:v>
                </c:pt>
                <c:pt idx="6">
                  <c:v>99.388130121678657</c:v>
                </c:pt>
                <c:pt idx="7">
                  <c:v>113.26992798609385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6522-4F3B-94A8-78E42A4A51A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552444576"/>
        <c:axId val="1552429600"/>
      </c:scatterChart>
      <c:valAx>
        <c:axId val="1552444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552429600"/>
        <c:crosses val="autoZero"/>
        <c:crossBetween val="midCat"/>
      </c:valAx>
      <c:valAx>
        <c:axId val="155242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552444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039294896961494"/>
          <c:y val="0.96875627249299701"/>
          <c:w val="0.59795131326016326"/>
          <c:h val="2.79331545797735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Rehau suchý způsob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45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REhau!$U$9:$U$15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</c:numCache>
            </c:numRef>
          </c:xVal>
          <c:yVal>
            <c:numRef>
              <c:f>REhau!$W$9:$W$15</c:f>
              <c:numCache>
                <c:formatCode>General</c:formatCode>
                <c:ptCount val="7"/>
                <c:pt idx="0">
                  <c:v>10.058398030028386</c:v>
                </c:pt>
                <c:pt idx="1">
                  <c:v>23.69814289134375</c:v>
                </c:pt>
                <c:pt idx="2">
                  <c:v>37.462550018810497</c:v>
                </c:pt>
                <c:pt idx="3">
                  <c:v>52.765997469133687</c:v>
                </c:pt>
                <c:pt idx="4">
                  <c:v>68.345702657409632</c:v>
                </c:pt>
                <c:pt idx="5">
                  <c:v>84.234754950579699</c:v>
                </c:pt>
                <c:pt idx="6">
                  <c:v>99.788296453367067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704-4189-A142-3DD83F8009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274432"/>
        <c:axId val="542276512"/>
      </c:scatterChart>
      <c:valAx>
        <c:axId val="542274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t</a:t>
                </a:r>
                <a:r>
                  <a:rPr lang="cs-CZ" sz="1000" b="0" i="0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42276512"/>
        <c:crosses val="autoZero"/>
        <c:crossBetween val="midCat"/>
      </c:valAx>
      <c:valAx>
        <c:axId val="542276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q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42274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2000"/>
              <a:t>Přehled</a:t>
            </a:r>
            <a:r>
              <a:rPr lang="cs-CZ" sz="2000" baseline="0"/>
              <a:t> mokrých systémů stěnového vytápění</a:t>
            </a:r>
            <a:endParaRPr lang="cs-CZ" sz="20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Kermi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Srovnání!$B$3:$B$7</c:f>
              <c:numCache>
                <c:formatCode>General</c:formatCode>
                <c:ptCount val="5"/>
                <c:pt idx="0">
                  <c:v>15</c:v>
                </c:pt>
                <c:pt idx="1">
                  <c:v>30</c:v>
                </c:pt>
                <c:pt idx="2">
                  <c:v>30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Srovnání!$C$3:$C$7</c:f>
              <c:numCache>
                <c:formatCode>General</c:formatCode>
                <c:ptCount val="5"/>
                <c:pt idx="0">
                  <c:v>25</c:v>
                </c:pt>
                <c:pt idx="1">
                  <c:v>85</c:v>
                </c:pt>
                <c:pt idx="2">
                  <c:v>145</c:v>
                </c:pt>
                <c:pt idx="3">
                  <c:v>70</c:v>
                </c:pt>
                <c:pt idx="4">
                  <c:v>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419-48E5-9948-36C3F9C01C2F}"/>
            </c:ext>
          </c:extLst>
        </c:ser>
        <c:ser>
          <c:idx val="1"/>
          <c:order val="1"/>
          <c:tx>
            <c:strRef>
              <c:f>Srovnání!$A$9</c:f>
              <c:strCache>
                <c:ptCount val="1"/>
                <c:pt idx="0">
                  <c:v>Rehau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Srovnání!$B$9:$B$13</c:f>
              <c:numCache>
                <c:formatCode>General</c:formatCode>
                <c:ptCount val="5"/>
                <c:pt idx="0">
                  <c:v>5</c:v>
                </c:pt>
                <c:pt idx="1">
                  <c:v>40</c:v>
                </c:pt>
                <c:pt idx="2">
                  <c:v>40</c:v>
                </c:pt>
                <c:pt idx="3">
                  <c:v>5</c:v>
                </c:pt>
                <c:pt idx="4">
                  <c:v>5</c:v>
                </c:pt>
              </c:numCache>
            </c:numRef>
          </c:xVal>
          <c:yVal>
            <c:numRef>
              <c:f>Srovnání!$C$9:$C$13</c:f>
              <c:numCache>
                <c:formatCode>General</c:formatCode>
                <c:ptCount val="5"/>
                <c:pt idx="0">
                  <c:v>13.433002620043958</c:v>
                </c:pt>
                <c:pt idx="1">
                  <c:v>143.28545582099471</c:v>
                </c:pt>
                <c:pt idx="2">
                  <c:v>192.79991138352472</c:v>
                </c:pt>
                <c:pt idx="3">
                  <c:v>22.2288999540561</c:v>
                </c:pt>
                <c:pt idx="4">
                  <c:v>13.433002620043958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419-48E5-9948-36C3F9C01C2F}"/>
            </c:ext>
          </c:extLst>
        </c:ser>
        <c:ser>
          <c:idx val="2"/>
          <c:order val="2"/>
          <c:tx>
            <c:v>Baudochselbst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Srovnání!$B$15:$B$19</c:f>
              <c:numCache>
                <c:formatCode>General</c:formatCode>
                <c:ptCount val="5"/>
                <c:pt idx="0">
                  <c:v>10</c:v>
                </c:pt>
                <c:pt idx="1">
                  <c:v>30</c:v>
                </c:pt>
                <c:pt idx="2">
                  <c:v>30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Srovnání!$C$15:$C$19</c:f>
              <c:numCache>
                <c:formatCode>General</c:formatCode>
                <c:ptCount val="5"/>
                <c:pt idx="0">
                  <c:v>37</c:v>
                </c:pt>
                <c:pt idx="1">
                  <c:v>112</c:v>
                </c:pt>
                <c:pt idx="2">
                  <c:v>165</c:v>
                </c:pt>
                <c:pt idx="3">
                  <c:v>55</c:v>
                </c:pt>
                <c:pt idx="4">
                  <c:v>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419-48E5-9948-36C3F9C01C2F}"/>
            </c:ext>
          </c:extLst>
        </c:ser>
        <c:ser>
          <c:idx val="3"/>
          <c:order val="3"/>
          <c:tx>
            <c:v>Roth Werke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Srovnání!$B$21:$B$25</c:f>
              <c:numCache>
                <c:formatCode>General</c:formatCode>
                <c:ptCount val="5"/>
                <c:pt idx="0">
                  <c:v>15</c:v>
                </c:pt>
                <c:pt idx="1">
                  <c:v>35</c:v>
                </c:pt>
                <c:pt idx="2">
                  <c:v>35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Srovnání!$C$21:$C$25</c:f>
              <c:numCache>
                <c:formatCode>General</c:formatCode>
                <c:ptCount val="5"/>
                <c:pt idx="0">
                  <c:v>27.7</c:v>
                </c:pt>
                <c:pt idx="1">
                  <c:v>64.63</c:v>
                </c:pt>
                <c:pt idx="2">
                  <c:v>210.58</c:v>
                </c:pt>
                <c:pt idx="3">
                  <c:v>90.25</c:v>
                </c:pt>
                <c:pt idx="4">
                  <c:v>27.7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B419-48E5-9948-36C3F9C01C2F}"/>
            </c:ext>
          </c:extLst>
        </c:ser>
        <c:ser>
          <c:idx val="4"/>
          <c:order val="4"/>
          <c:tx>
            <c:v>Ivartio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Srovnání!$B$27:$B$33</c:f>
              <c:numCache>
                <c:formatCode>General</c:formatCode>
                <c:ptCount val="7"/>
                <c:pt idx="0">
                  <c:v>10</c:v>
                </c:pt>
                <c:pt idx="1">
                  <c:v>25</c:v>
                </c:pt>
                <c:pt idx="2">
                  <c:v>25</c:v>
                </c:pt>
                <c:pt idx="3">
                  <c:v>35</c:v>
                </c:pt>
                <c:pt idx="4">
                  <c:v>35</c:v>
                </c:pt>
                <c:pt idx="5">
                  <c:v>10</c:v>
                </c:pt>
                <c:pt idx="6">
                  <c:v>10</c:v>
                </c:pt>
              </c:numCache>
            </c:numRef>
          </c:xVal>
          <c:yVal>
            <c:numRef>
              <c:f>Srovnání!$C$27:$C$33</c:f>
              <c:numCache>
                <c:formatCode>General</c:formatCode>
                <c:ptCount val="7"/>
                <c:pt idx="0">
                  <c:v>24</c:v>
                </c:pt>
                <c:pt idx="1">
                  <c:v>64</c:v>
                </c:pt>
                <c:pt idx="2">
                  <c:v>92</c:v>
                </c:pt>
                <c:pt idx="3">
                  <c:v>130</c:v>
                </c:pt>
                <c:pt idx="4">
                  <c:v>223</c:v>
                </c:pt>
                <c:pt idx="5">
                  <c:v>58</c:v>
                </c:pt>
                <c:pt idx="6">
                  <c:v>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B419-48E5-9948-36C3F9C01C2F}"/>
            </c:ext>
          </c:extLst>
        </c:ser>
        <c:ser>
          <c:idx val="5"/>
          <c:order val="5"/>
          <c:tx>
            <c:v>Univenta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Srovnání!$B$35:$B$39</c:f>
              <c:numCache>
                <c:formatCode>General</c:formatCode>
                <c:ptCount val="5"/>
                <c:pt idx="0">
                  <c:v>2</c:v>
                </c:pt>
                <c:pt idx="1">
                  <c:v>18</c:v>
                </c:pt>
                <c:pt idx="2">
                  <c:v>18</c:v>
                </c:pt>
                <c:pt idx="3">
                  <c:v>2</c:v>
                </c:pt>
                <c:pt idx="4">
                  <c:v>2</c:v>
                </c:pt>
              </c:numCache>
            </c:numRef>
          </c:xVal>
          <c:yVal>
            <c:numRef>
              <c:f>Srovnání!$C$35:$C$39</c:f>
              <c:numCache>
                <c:formatCode>General</c:formatCode>
                <c:ptCount val="5"/>
                <c:pt idx="0">
                  <c:v>8.6189589041095882</c:v>
                </c:pt>
                <c:pt idx="1">
                  <c:v>86.305315068493144</c:v>
                </c:pt>
                <c:pt idx="2">
                  <c:v>105.84460273972603</c:v>
                </c:pt>
                <c:pt idx="3">
                  <c:v>10.507397260273972</c:v>
                </c:pt>
                <c:pt idx="4">
                  <c:v>8.6189589041095882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B419-48E5-9948-36C3F9C01C2F}"/>
            </c:ext>
          </c:extLst>
        </c:ser>
        <c:ser>
          <c:idx val="6"/>
          <c:order val="6"/>
          <c:tx>
            <c:v>QuickTherm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Srovnání!$B$41:$B$45</c:f>
              <c:numCache>
                <c:formatCode>General</c:formatCode>
                <c:ptCount val="5"/>
                <c:pt idx="0">
                  <c:v>10</c:v>
                </c:pt>
                <c:pt idx="1">
                  <c:v>40</c:v>
                </c:pt>
                <c:pt idx="2">
                  <c:v>40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Srovnání!$C$41:$C$45</c:f>
              <c:numCache>
                <c:formatCode>General</c:formatCode>
                <c:ptCount val="5"/>
                <c:pt idx="0">
                  <c:v>37.200000000000003</c:v>
                </c:pt>
                <c:pt idx="1">
                  <c:v>151.80000000000001</c:v>
                </c:pt>
                <c:pt idx="2">
                  <c:v>211.7</c:v>
                </c:pt>
                <c:pt idx="3">
                  <c:v>51.9</c:v>
                </c:pt>
                <c:pt idx="4">
                  <c:v>37.200000000000003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B419-48E5-9948-36C3F9C01C2F}"/>
            </c:ext>
          </c:extLst>
        </c:ser>
        <c:ser>
          <c:idx val="7"/>
          <c:order val="7"/>
          <c:tx>
            <c:v>Rossato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Srovnání!$B$47:$B$51</c:f>
              <c:numCache>
                <c:formatCode>General</c:formatCode>
                <c:ptCount val="5"/>
                <c:pt idx="0">
                  <c:v>5</c:v>
                </c:pt>
                <c:pt idx="1">
                  <c:v>45</c:v>
                </c:pt>
                <c:pt idx="2">
                  <c:v>45</c:v>
                </c:pt>
                <c:pt idx="3">
                  <c:v>5</c:v>
                </c:pt>
                <c:pt idx="4">
                  <c:v>5</c:v>
                </c:pt>
              </c:numCache>
            </c:numRef>
          </c:xVal>
          <c:yVal>
            <c:numRef>
              <c:f>Srovnání!$C$47:$C$51</c:f>
              <c:numCache>
                <c:formatCode>General</c:formatCode>
                <c:ptCount val="5"/>
                <c:pt idx="0">
                  <c:v>27.677999999999997</c:v>
                </c:pt>
                <c:pt idx="1">
                  <c:v>249.10199999999998</c:v>
                </c:pt>
                <c:pt idx="2">
                  <c:v>285.0795</c:v>
                </c:pt>
                <c:pt idx="3">
                  <c:v>31.6755</c:v>
                </c:pt>
                <c:pt idx="4">
                  <c:v>27.677999999999997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B419-48E5-9948-36C3F9C01C2F}"/>
            </c:ext>
          </c:extLst>
        </c:ser>
        <c:ser>
          <c:idx val="8"/>
          <c:order val="8"/>
          <c:tx>
            <c:v>Uponor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Srovnání!$B$53:$B$57</c:f>
              <c:numCache>
                <c:formatCode>General</c:formatCode>
                <c:ptCount val="5"/>
                <c:pt idx="0">
                  <c:v>4</c:v>
                </c:pt>
                <c:pt idx="1">
                  <c:v>30</c:v>
                </c:pt>
                <c:pt idx="2">
                  <c:v>30</c:v>
                </c:pt>
                <c:pt idx="3">
                  <c:v>4</c:v>
                </c:pt>
                <c:pt idx="4">
                  <c:v>4</c:v>
                </c:pt>
              </c:numCache>
            </c:numRef>
          </c:xVal>
          <c:yVal>
            <c:numRef>
              <c:f>Srovnání!$C$53:$C$57</c:f>
              <c:numCache>
                <c:formatCode>General</c:formatCode>
                <c:ptCount val="5"/>
                <c:pt idx="0">
                  <c:v>19.52855198108476</c:v>
                </c:pt>
                <c:pt idx="1">
                  <c:v>148.93171885075589</c:v>
                </c:pt>
                <c:pt idx="2">
                  <c:v>176.34735258293327</c:v>
                </c:pt>
                <c:pt idx="3">
                  <c:v>23.321630722934724</c:v>
                </c:pt>
                <c:pt idx="4">
                  <c:v>19.52855198108476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B419-48E5-9948-36C3F9C01C2F}"/>
            </c:ext>
          </c:extLst>
        </c:ser>
        <c:ser>
          <c:idx val="9"/>
          <c:order val="9"/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Srovnání!$AA$31:$AA$32</c:f>
              <c:numCache>
                <c:formatCode>General</c:formatCode>
                <c:ptCount val="2"/>
                <c:pt idx="0">
                  <c:v>15</c:v>
                </c:pt>
                <c:pt idx="1">
                  <c:v>15</c:v>
                </c:pt>
              </c:numCache>
            </c:numRef>
          </c:xVal>
          <c:yVal>
            <c:numRef>
              <c:f>Srovnání!$AB$31:$AB$32</c:f>
              <c:numCache>
                <c:formatCode>General</c:formatCode>
                <c:ptCount val="2"/>
                <c:pt idx="0">
                  <c:v>0</c:v>
                </c:pt>
                <c:pt idx="1">
                  <c:v>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4B8-45F3-97EF-9614EEF18909}"/>
            </c:ext>
          </c:extLst>
        </c:ser>
        <c:ser>
          <c:idx val="10"/>
          <c:order val="10"/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Srovnání!$AA$34:$AA$35</c:f>
              <c:numCache>
                <c:formatCode>General</c:formatCode>
                <c:ptCount val="2"/>
                <c:pt idx="0">
                  <c:v>20</c:v>
                </c:pt>
                <c:pt idx="1">
                  <c:v>20</c:v>
                </c:pt>
              </c:numCache>
            </c:numRef>
          </c:xVal>
          <c:yVal>
            <c:numRef>
              <c:f>Srovnání!$AB$34:$AB$35</c:f>
              <c:numCache>
                <c:formatCode>General</c:formatCode>
                <c:ptCount val="2"/>
                <c:pt idx="0">
                  <c:v>0</c:v>
                </c:pt>
                <c:pt idx="1">
                  <c:v>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B8-45F3-97EF-9614EEF18909}"/>
            </c:ext>
          </c:extLst>
        </c:ser>
        <c:ser>
          <c:idx val="11"/>
          <c:order val="11"/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Srovnání!$AA$37:$AA$38</c:f>
              <c:numCache>
                <c:formatCode>General</c:formatCode>
                <c:ptCount val="2"/>
                <c:pt idx="0">
                  <c:v>25</c:v>
                </c:pt>
                <c:pt idx="1">
                  <c:v>25</c:v>
                </c:pt>
              </c:numCache>
            </c:numRef>
          </c:xVal>
          <c:yVal>
            <c:numRef>
              <c:f>Srovnání!$AB$37:$AB$38</c:f>
              <c:numCache>
                <c:formatCode>General</c:formatCode>
                <c:ptCount val="2"/>
                <c:pt idx="0">
                  <c:v>0</c:v>
                </c:pt>
                <c:pt idx="1">
                  <c:v>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4B8-45F3-97EF-9614EEF189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400560"/>
        <c:axId val="592408464"/>
      </c:scatterChart>
      <c:valAx>
        <c:axId val="592400560"/>
        <c:scaling>
          <c:orientation val="minMax"/>
          <c:max val="5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lang="cs-CZ" sz="15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500" b="0" i="0" u="none" strike="noStrike" baseline="0">
                    <a:effectLst/>
                  </a:rPr>
                  <a:t>t</a:t>
                </a:r>
                <a:r>
                  <a:rPr lang="cs-CZ" sz="1500" b="0" i="0" u="none" strike="noStrike" baseline="-25000">
                    <a:effectLst/>
                  </a:rPr>
                  <a:t>wm</a:t>
                </a:r>
                <a:r>
                  <a:rPr lang="cs-CZ" sz="1500" b="0" i="0" u="none" strike="noStrike" baseline="0">
                    <a:effectLst/>
                  </a:rPr>
                  <a:t> - t</a:t>
                </a:r>
                <a:r>
                  <a:rPr lang="cs-CZ" sz="1500" b="0" i="0" u="none" strike="noStrike" baseline="-25000">
                    <a:effectLst/>
                  </a:rPr>
                  <a:t>i</a:t>
                </a:r>
                <a:r>
                  <a:rPr lang="cs-CZ" sz="1500" b="0" i="0" u="none" strike="noStrike" baseline="0">
                    <a:effectLst/>
                  </a:rPr>
                  <a:t> </a:t>
                </a:r>
                <a:r>
                  <a:rPr lang="cs-CZ" sz="15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[K]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lang="cs-CZ" sz="15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92408464"/>
        <c:crosses val="autoZero"/>
        <c:crossBetween val="midCat"/>
      </c:valAx>
      <c:valAx>
        <c:axId val="592408464"/>
        <c:scaling>
          <c:orientation val="minMax"/>
          <c:max val="3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lang="cs-CZ" sz="15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5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Měrný tepelný výkon q [W/</a:t>
                </a:r>
                <a:r>
                  <a:rPr lang="cs-CZ" sz="1500" b="0" i="0" u="none" strike="noStrike" baseline="0">
                    <a:effectLst/>
                  </a:rPr>
                  <a:t>m</a:t>
                </a:r>
                <a:r>
                  <a:rPr lang="cs-CZ" sz="1500" b="0" i="0" u="none" strike="noStrike" baseline="30000">
                    <a:effectLst/>
                  </a:rPr>
                  <a:t>2</a:t>
                </a:r>
                <a:r>
                  <a:rPr lang="cs-CZ" sz="15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lang="cs-CZ" sz="15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924005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lang="en-US" sz="1500" b="0" i="0" u="none" strike="noStrike" kern="120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2000"/>
              <a:t>Přehled suchých systémů stěnového vytápění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Kermi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Srovnání!$B$66:$B$70</c:f>
              <c:numCache>
                <c:formatCode>General</c:formatCode>
                <c:ptCount val="5"/>
                <c:pt idx="0">
                  <c:v>20</c:v>
                </c:pt>
                <c:pt idx="1">
                  <c:v>40</c:v>
                </c:pt>
                <c:pt idx="2">
                  <c:v>40</c:v>
                </c:pt>
                <c:pt idx="3">
                  <c:v>20</c:v>
                </c:pt>
                <c:pt idx="4">
                  <c:v>20</c:v>
                </c:pt>
              </c:numCache>
            </c:numRef>
          </c:xVal>
          <c:yVal>
            <c:numRef>
              <c:f>Srovnání!$C$66:$C$70</c:f>
              <c:numCache>
                <c:formatCode>General</c:formatCode>
                <c:ptCount val="5"/>
                <c:pt idx="0">
                  <c:v>45</c:v>
                </c:pt>
                <c:pt idx="1">
                  <c:v>95</c:v>
                </c:pt>
                <c:pt idx="2">
                  <c:v>120</c:v>
                </c:pt>
                <c:pt idx="3">
                  <c:v>60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53A-4CD1-AA5A-437418FAB8CF}"/>
            </c:ext>
          </c:extLst>
        </c:ser>
        <c:ser>
          <c:idx val="1"/>
          <c:order val="1"/>
          <c:tx>
            <c:v>Rehau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Srovnání!$B$72:$B$73</c:f>
              <c:numCache>
                <c:formatCode>General</c:formatCode>
                <c:ptCount val="2"/>
                <c:pt idx="0">
                  <c:v>3</c:v>
                </c:pt>
                <c:pt idx="1">
                  <c:v>21</c:v>
                </c:pt>
              </c:numCache>
            </c:numRef>
          </c:xVal>
          <c:yVal>
            <c:numRef>
              <c:f>Srovnání!$C$72:$C$73</c:f>
              <c:numCache>
                <c:formatCode>General</c:formatCode>
                <c:ptCount val="2"/>
                <c:pt idx="0">
                  <c:v>10.058398030028386</c:v>
                </c:pt>
                <c:pt idx="1">
                  <c:v>99.788296453367067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53A-4CD1-AA5A-437418FAB8CF}"/>
            </c:ext>
          </c:extLst>
        </c:ser>
        <c:ser>
          <c:idx val="2"/>
          <c:order val="2"/>
          <c:tx>
            <c:v>Univenta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Srovnání!$B$78:$B$83</c:f>
              <c:numCache>
                <c:formatCode>General</c:formatCode>
                <c:ptCount val="6"/>
                <c:pt idx="0">
                  <c:v>2</c:v>
                </c:pt>
                <c:pt idx="1">
                  <c:v>18</c:v>
                </c:pt>
                <c:pt idx="2">
                  <c:v>18</c:v>
                </c:pt>
                <c:pt idx="3">
                  <c:v>16</c:v>
                </c:pt>
                <c:pt idx="4">
                  <c:v>2</c:v>
                </c:pt>
                <c:pt idx="5">
                  <c:v>2</c:v>
                </c:pt>
              </c:numCache>
            </c:numRef>
          </c:xVal>
          <c:yVal>
            <c:numRef>
              <c:f>Srovnání!$C$78:$C$83</c:f>
              <c:numCache>
                <c:formatCode>General</c:formatCode>
                <c:ptCount val="6"/>
                <c:pt idx="0">
                  <c:v>7.9753086419753103</c:v>
                </c:pt>
                <c:pt idx="1">
                  <c:v>91.561728395061735</c:v>
                </c:pt>
                <c:pt idx="2">
                  <c:v>101.18055555555556</c:v>
                </c:pt>
                <c:pt idx="3">
                  <c:v>101.18055555555556</c:v>
                </c:pt>
                <c:pt idx="4">
                  <c:v>10.45216049382716</c:v>
                </c:pt>
                <c:pt idx="5">
                  <c:v>7.9753086419753103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53A-4CD1-AA5A-437418FAB8CF}"/>
            </c:ext>
          </c:extLst>
        </c:ser>
        <c:ser>
          <c:idx val="3"/>
          <c:order val="3"/>
          <c:tx>
            <c:v>Roth Werke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Srovnání!$B$85:$B$89</c:f>
              <c:numCache>
                <c:formatCode>General</c:formatCode>
                <c:ptCount val="5"/>
                <c:pt idx="0">
                  <c:v>15</c:v>
                </c:pt>
                <c:pt idx="1">
                  <c:v>30</c:v>
                </c:pt>
                <c:pt idx="2">
                  <c:v>30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Srovnání!$C$85:$C$89</c:f>
              <c:numCache>
                <c:formatCode>General</c:formatCode>
                <c:ptCount val="5"/>
                <c:pt idx="0">
                  <c:v>53</c:v>
                </c:pt>
                <c:pt idx="1">
                  <c:v>106</c:v>
                </c:pt>
                <c:pt idx="2">
                  <c:v>176</c:v>
                </c:pt>
                <c:pt idx="3">
                  <c:v>88</c:v>
                </c:pt>
                <c:pt idx="4">
                  <c:v>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53A-4CD1-AA5A-437418FAB8CF}"/>
            </c:ext>
          </c:extLst>
        </c:ser>
        <c:ser>
          <c:idx val="4"/>
          <c:order val="4"/>
          <c:tx>
            <c:v>QuickTherm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Srovnání!$B$91:$B$95</c:f>
              <c:numCache>
                <c:formatCode>General</c:formatCode>
                <c:ptCount val="5"/>
                <c:pt idx="0">
                  <c:v>10</c:v>
                </c:pt>
                <c:pt idx="1">
                  <c:v>40</c:v>
                </c:pt>
                <c:pt idx="2">
                  <c:v>40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Srovnání!$C$91:$C$95</c:f>
              <c:numCache>
                <c:formatCode>General</c:formatCode>
                <c:ptCount val="5"/>
                <c:pt idx="0">
                  <c:v>34.700000000000003</c:v>
                </c:pt>
                <c:pt idx="1">
                  <c:v>141.80000000000001</c:v>
                </c:pt>
                <c:pt idx="2">
                  <c:v>186.2</c:v>
                </c:pt>
                <c:pt idx="3">
                  <c:v>45.6</c:v>
                </c:pt>
                <c:pt idx="4">
                  <c:v>34.700000000000003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53A-4CD1-AA5A-437418FAB8CF}"/>
            </c:ext>
          </c:extLst>
        </c:ser>
        <c:ser>
          <c:idx val="5"/>
          <c:order val="5"/>
          <c:tx>
            <c:strRef>
              <c:f>Srovnání!$A$97</c:f>
              <c:strCache>
                <c:ptCount val="1"/>
                <c:pt idx="0">
                  <c:v>Uponor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Srovnání!$B$97:$B$98</c:f>
              <c:numCache>
                <c:formatCode>General</c:formatCode>
                <c:ptCount val="2"/>
                <c:pt idx="0">
                  <c:v>15</c:v>
                </c:pt>
                <c:pt idx="1">
                  <c:v>30</c:v>
                </c:pt>
              </c:numCache>
            </c:numRef>
          </c:xVal>
          <c:yVal>
            <c:numRef>
              <c:f>Srovnání!$C$97:$C$98</c:f>
              <c:numCache>
                <c:formatCode>General</c:formatCode>
                <c:ptCount val="2"/>
                <c:pt idx="0">
                  <c:v>62.355178721797955</c:v>
                </c:pt>
                <c:pt idx="1">
                  <c:v>125.14736200238102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F06-42B9-AD16-EAA7DDCFC6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3211855"/>
        <c:axId val="627063951"/>
      </c:scatterChart>
      <c:valAx>
        <c:axId val="2932118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5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500" b="0" i="0" u="none" strike="noStrike" baseline="0">
                    <a:effectLst/>
                  </a:rPr>
                  <a:t>t</a:t>
                </a:r>
                <a:r>
                  <a:rPr lang="cs-CZ" sz="1500" b="0" i="0" u="none" strike="noStrike" baseline="-25000">
                    <a:effectLst/>
                  </a:rPr>
                  <a:t>wm</a:t>
                </a:r>
                <a:r>
                  <a:rPr lang="cs-CZ" sz="1500" b="0" i="0" u="none" strike="noStrike" baseline="0">
                    <a:effectLst/>
                  </a:rPr>
                  <a:t> - t</a:t>
                </a:r>
                <a:r>
                  <a:rPr lang="cs-CZ" sz="1500" b="0" i="0" u="none" strike="noStrike" baseline="-25000">
                    <a:effectLst/>
                  </a:rPr>
                  <a:t>i</a:t>
                </a:r>
                <a:r>
                  <a:rPr lang="cs-CZ" sz="1500" b="0" i="0" u="none" strike="noStrike" baseline="0">
                    <a:effectLst/>
                  </a:rPr>
                  <a:t> </a:t>
                </a:r>
                <a:r>
                  <a:rPr lang="cs-CZ" sz="1500" b="0" i="0" baseline="0">
                    <a:effectLst/>
                  </a:rPr>
                  <a:t>[K]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5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627063951"/>
        <c:crosses val="autoZero"/>
        <c:crossBetween val="midCat"/>
      </c:valAx>
      <c:valAx>
        <c:axId val="627063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cs-CZ" sz="15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5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Měrný tepelný výkon q [W/</a:t>
                </a:r>
                <a:r>
                  <a:rPr lang="cs-CZ" sz="1500" b="0" i="0" u="none" strike="noStrike" baseline="0">
                    <a:effectLst/>
                  </a:rPr>
                  <a:t>m</a:t>
                </a:r>
                <a:r>
                  <a:rPr lang="cs-CZ" sz="1500" b="0" i="0" u="none" strike="noStrike" baseline="30000">
                    <a:effectLst/>
                  </a:rPr>
                  <a:t>2</a:t>
                </a:r>
                <a:r>
                  <a:rPr lang="cs-CZ" sz="15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cs-CZ" sz="15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932118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2000"/>
              <a:t>Přehled</a:t>
            </a:r>
            <a:r>
              <a:rPr lang="cs-CZ" sz="2000" baseline="0"/>
              <a:t> mokrých systémů stěnového vytápění - vyřazeny systémy, které jsou moc na stranách</a:t>
            </a:r>
            <a:endParaRPr lang="cs-CZ" sz="20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Kermi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Srovnání!$B$3:$B$7</c:f>
              <c:numCache>
                <c:formatCode>General</c:formatCode>
                <c:ptCount val="5"/>
                <c:pt idx="0">
                  <c:v>15</c:v>
                </c:pt>
                <c:pt idx="1">
                  <c:v>30</c:v>
                </c:pt>
                <c:pt idx="2">
                  <c:v>30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Srovnání!$C$3:$C$7</c:f>
              <c:numCache>
                <c:formatCode>General</c:formatCode>
                <c:ptCount val="5"/>
                <c:pt idx="0">
                  <c:v>25</c:v>
                </c:pt>
                <c:pt idx="1">
                  <c:v>85</c:v>
                </c:pt>
                <c:pt idx="2">
                  <c:v>145</c:v>
                </c:pt>
                <c:pt idx="3">
                  <c:v>70</c:v>
                </c:pt>
                <c:pt idx="4">
                  <c:v>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2C1-4AF8-B14D-9178F0CFDCA5}"/>
            </c:ext>
          </c:extLst>
        </c:ser>
        <c:ser>
          <c:idx val="1"/>
          <c:order val="1"/>
          <c:tx>
            <c:strRef>
              <c:f>Srovnání!$A$9</c:f>
              <c:strCache>
                <c:ptCount val="1"/>
                <c:pt idx="0">
                  <c:v>Rehau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Srovnání!$B$9:$B$13</c:f>
              <c:numCache>
                <c:formatCode>General</c:formatCode>
                <c:ptCount val="5"/>
                <c:pt idx="0">
                  <c:v>5</c:v>
                </c:pt>
                <c:pt idx="1">
                  <c:v>40</c:v>
                </c:pt>
                <c:pt idx="2">
                  <c:v>40</c:v>
                </c:pt>
                <c:pt idx="3">
                  <c:v>5</c:v>
                </c:pt>
                <c:pt idx="4">
                  <c:v>5</c:v>
                </c:pt>
              </c:numCache>
            </c:numRef>
          </c:xVal>
          <c:yVal>
            <c:numRef>
              <c:f>Srovnání!$C$9:$C$13</c:f>
              <c:numCache>
                <c:formatCode>General</c:formatCode>
                <c:ptCount val="5"/>
                <c:pt idx="0">
                  <c:v>13.433002620043958</c:v>
                </c:pt>
                <c:pt idx="1">
                  <c:v>143.28545582099471</c:v>
                </c:pt>
                <c:pt idx="2">
                  <c:v>192.79991138352472</c:v>
                </c:pt>
                <c:pt idx="3">
                  <c:v>22.2288999540561</c:v>
                </c:pt>
                <c:pt idx="4">
                  <c:v>13.433002620043958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2C1-4AF8-B14D-9178F0CFDCA5}"/>
            </c:ext>
          </c:extLst>
        </c:ser>
        <c:ser>
          <c:idx val="2"/>
          <c:order val="2"/>
          <c:tx>
            <c:v>Baudochselbst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Srovnání!$B$15:$B$19</c:f>
              <c:numCache>
                <c:formatCode>General</c:formatCode>
                <c:ptCount val="5"/>
                <c:pt idx="0">
                  <c:v>10</c:v>
                </c:pt>
                <c:pt idx="1">
                  <c:v>30</c:v>
                </c:pt>
                <c:pt idx="2">
                  <c:v>30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Srovnání!$C$15:$C$19</c:f>
              <c:numCache>
                <c:formatCode>General</c:formatCode>
                <c:ptCount val="5"/>
                <c:pt idx="0">
                  <c:v>37</c:v>
                </c:pt>
                <c:pt idx="1">
                  <c:v>112</c:v>
                </c:pt>
                <c:pt idx="2">
                  <c:v>165</c:v>
                </c:pt>
                <c:pt idx="3">
                  <c:v>55</c:v>
                </c:pt>
                <c:pt idx="4">
                  <c:v>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2C1-4AF8-B14D-9178F0CFDCA5}"/>
            </c:ext>
          </c:extLst>
        </c:ser>
        <c:ser>
          <c:idx val="3"/>
          <c:order val="3"/>
          <c:tx>
            <c:v>Roth Werke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Srovnání!$B$21:$B$25</c:f>
              <c:numCache>
                <c:formatCode>General</c:formatCode>
                <c:ptCount val="5"/>
                <c:pt idx="0">
                  <c:v>15</c:v>
                </c:pt>
                <c:pt idx="1">
                  <c:v>35</c:v>
                </c:pt>
                <c:pt idx="2">
                  <c:v>35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Srovnání!$C$21:$C$25</c:f>
              <c:numCache>
                <c:formatCode>General</c:formatCode>
                <c:ptCount val="5"/>
                <c:pt idx="0">
                  <c:v>27.7</c:v>
                </c:pt>
                <c:pt idx="1">
                  <c:v>64.63</c:v>
                </c:pt>
                <c:pt idx="2">
                  <c:v>210.58</c:v>
                </c:pt>
                <c:pt idx="3">
                  <c:v>90.25</c:v>
                </c:pt>
                <c:pt idx="4">
                  <c:v>27.7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2C1-4AF8-B14D-9178F0CFDCA5}"/>
            </c:ext>
          </c:extLst>
        </c:ser>
        <c:ser>
          <c:idx val="4"/>
          <c:order val="4"/>
          <c:tx>
            <c:v>Ivartio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Srovnání!$B$27:$B$33</c:f>
              <c:numCache>
                <c:formatCode>General</c:formatCode>
                <c:ptCount val="7"/>
                <c:pt idx="0">
                  <c:v>10</c:v>
                </c:pt>
                <c:pt idx="1">
                  <c:v>25</c:v>
                </c:pt>
                <c:pt idx="2">
                  <c:v>25</c:v>
                </c:pt>
                <c:pt idx="3">
                  <c:v>35</c:v>
                </c:pt>
                <c:pt idx="4">
                  <c:v>35</c:v>
                </c:pt>
                <c:pt idx="5">
                  <c:v>10</c:v>
                </c:pt>
                <c:pt idx="6">
                  <c:v>10</c:v>
                </c:pt>
              </c:numCache>
            </c:numRef>
          </c:xVal>
          <c:yVal>
            <c:numRef>
              <c:f>Srovnání!$C$27:$C$33</c:f>
              <c:numCache>
                <c:formatCode>General</c:formatCode>
                <c:ptCount val="7"/>
                <c:pt idx="0">
                  <c:v>24</c:v>
                </c:pt>
                <c:pt idx="1">
                  <c:v>64</c:v>
                </c:pt>
                <c:pt idx="2">
                  <c:v>92</c:v>
                </c:pt>
                <c:pt idx="3">
                  <c:v>130</c:v>
                </c:pt>
                <c:pt idx="4">
                  <c:v>223</c:v>
                </c:pt>
                <c:pt idx="5">
                  <c:v>58</c:v>
                </c:pt>
                <c:pt idx="6">
                  <c:v>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2C1-4AF8-B14D-9178F0CFDCA5}"/>
            </c:ext>
          </c:extLst>
        </c:ser>
        <c:ser>
          <c:idx val="6"/>
          <c:order val="6"/>
          <c:tx>
            <c:v>QuickTherm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Srovnání!$B$41:$B$45</c:f>
              <c:numCache>
                <c:formatCode>General</c:formatCode>
                <c:ptCount val="5"/>
                <c:pt idx="0">
                  <c:v>10</c:v>
                </c:pt>
                <c:pt idx="1">
                  <c:v>40</c:v>
                </c:pt>
                <c:pt idx="2">
                  <c:v>40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Srovnání!$C$41:$C$45</c:f>
              <c:numCache>
                <c:formatCode>General</c:formatCode>
                <c:ptCount val="5"/>
                <c:pt idx="0">
                  <c:v>37.200000000000003</c:v>
                </c:pt>
                <c:pt idx="1">
                  <c:v>151.80000000000001</c:v>
                </c:pt>
                <c:pt idx="2">
                  <c:v>211.7</c:v>
                </c:pt>
                <c:pt idx="3">
                  <c:v>51.9</c:v>
                </c:pt>
                <c:pt idx="4">
                  <c:v>37.200000000000003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2C1-4AF8-B14D-9178F0CFDCA5}"/>
            </c:ext>
          </c:extLst>
        </c:ser>
        <c:ser>
          <c:idx val="8"/>
          <c:order val="8"/>
          <c:tx>
            <c:v>Uponor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Srovnání!$B$53:$B$57</c:f>
              <c:numCache>
                <c:formatCode>General</c:formatCode>
                <c:ptCount val="5"/>
                <c:pt idx="0">
                  <c:v>4</c:v>
                </c:pt>
                <c:pt idx="1">
                  <c:v>30</c:v>
                </c:pt>
                <c:pt idx="2">
                  <c:v>30</c:v>
                </c:pt>
                <c:pt idx="3">
                  <c:v>4</c:v>
                </c:pt>
                <c:pt idx="4">
                  <c:v>4</c:v>
                </c:pt>
              </c:numCache>
            </c:numRef>
          </c:xVal>
          <c:yVal>
            <c:numRef>
              <c:f>Srovnání!$C$53:$C$57</c:f>
              <c:numCache>
                <c:formatCode>General</c:formatCode>
                <c:ptCount val="5"/>
                <c:pt idx="0">
                  <c:v>19.52855198108476</c:v>
                </c:pt>
                <c:pt idx="1">
                  <c:v>148.93171885075589</c:v>
                </c:pt>
                <c:pt idx="2">
                  <c:v>176.34735258293327</c:v>
                </c:pt>
                <c:pt idx="3">
                  <c:v>23.321630722934724</c:v>
                </c:pt>
                <c:pt idx="4">
                  <c:v>19.52855198108476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52C1-4AF8-B14D-9178F0CFDC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2400560"/>
        <c:axId val="59240846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Univenta</c:v>
                </c:tx>
                <c:spPr>
                  <a:ln w="190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Srovnání!$B$35:$B$39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</c:v>
                      </c:pt>
                      <c:pt idx="1">
                        <c:v>18</c:v>
                      </c:pt>
                      <c:pt idx="2">
                        <c:v>18</c:v>
                      </c:pt>
                      <c:pt idx="3">
                        <c:v>2</c:v>
                      </c:pt>
                      <c:pt idx="4">
                        <c:v>2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Srovnání!$C$35:$C$39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8.6189589041095882</c:v>
                      </c:pt>
                      <c:pt idx="1">
                        <c:v>86.305315068493144</c:v>
                      </c:pt>
                      <c:pt idx="2">
                        <c:v>105.84460273972603</c:v>
                      </c:pt>
                      <c:pt idx="3">
                        <c:v>10.507397260273972</c:v>
                      </c:pt>
                      <c:pt idx="4">
                        <c:v>8.6189589041095882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5-52C1-4AF8-B14D-9178F0CFDCA5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v>Rossato</c:v>
                </c:tx>
                <c:spPr>
                  <a:ln w="190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Srovnání!$B$47:$B$51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5</c:v>
                      </c:pt>
                      <c:pt idx="1">
                        <c:v>45</c:v>
                      </c:pt>
                      <c:pt idx="2">
                        <c:v>45</c:v>
                      </c:pt>
                      <c:pt idx="3">
                        <c:v>5</c:v>
                      </c:pt>
                      <c:pt idx="4">
                        <c:v>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Srovnání!$C$47:$C$51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27.677999999999997</c:v>
                      </c:pt>
                      <c:pt idx="1">
                        <c:v>249.10199999999998</c:v>
                      </c:pt>
                      <c:pt idx="2">
                        <c:v>285.0795</c:v>
                      </c:pt>
                      <c:pt idx="3">
                        <c:v>31.6755</c:v>
                      </c:pt>
                      <c:pt idx="4">
                        <c:v>27.677999999999997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52C1-4AF8-B14D-9178F0CFDCA5}"/>
                  </c:ext>
                </c:extLst>
              </c15:ser>
            </c15:filteredScatterSeries>
          </c:ext>
        </c:extLst>
      </c:scatterChart>
      <c:valAx>
        <c:axId val="592400560"/>
        <c:scaling>
          <c:orientation val="minMax"/>
          <c:max val="5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800" b="0" i="0" baseline="0">
                    <a:effectLst/>
                  </a:rPr>
                  <a:t>Střední teplota otopné vody t</a:t>
                </a:r>
                <a:r>
                  <a:rPr lang="cs-CZ" sz="1800" b="0" i="0" baseline="-25000">
                    <a:effectLst/>
                  </a:rPr>
                  <a:t>wm</a:t>
                </a:r>
                <a:r>
                  <a:rPr lang="cs-CZ" sz="1800" b="0" i="0" baseline="0">
                    <a:effectLst/>
                  </a:rPr>
                  <a:t> [K]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92408464"/>
        <c:crosses val="autoZero"/>
        <c:crossBetween val="midCat"/>
      </c:valAx>
      <c:valAx>
        <c:axId val="592408464"/>
        <c:scaling>
          <c:orientation val="minMax"/>
          <c:max val="3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800" b="0" i="0" baseline="0">
                    <a:effectLst/>
                  </a:rPr>
                  <a:t>Měrný tepelný výkon </a:t>
                </a:r>
                <a:r>
                  <a:rPr lang="cs-CZ" sz="1800" b="0" i="1" baseline="0">
                    <a:effectLst/>
                  </a:rPr>
                  <a:t>q</a:t>
                </a:r>
                <a:r>
                  <a:rPr lang="cs-CZ" sz="1800" b="0" i="0" baseline="0">
                    <a:effectLst/>
                  </a:rPr>
                  <a:t> [W/m</a:t>
                </a:r>
                <a:r>
                  <a:rPr lang="cs-CZ" sz="1800" b="0" i="0" baseline="30000">
                    <a:effectLst/>
                  </a:rPr>
                  <a:t>2</a:t>
                </a:r>
                <a:r>
                  <a:rPr lang="cs-CZ" sz="1800" b="0" i="0" baseline="0">
                    <a:effectLst/>
                  </a:rPr>
                  <a:t>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924005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Mokré</a:t>
            </a:r>
            <a:r>
              <a:rPr lang="cs-CZ" baseline="0"/>
              <a:t> systémy s vyztužovací sítí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Srovnání!$A$3</c:f>
              <c:strCache>
                <c:ptCount val="1"/>
                <c:pt idx="0">
                  <c:v>Kermi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Srovnání!$B$3:$B$7</c:f>
              <c:numCache>
                <c:formatCode>General</c:formatCode>
                <c:ptCount val="5"/>
                <c:pt idx="0">
                  <c:v>15</c:v>
                </c:pt>
                <c:pt idx="1">
                  <c:v>30</c:v>
                </c:pt>
                <c:pt idx="2">
                  <c:v>30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Srovnání!$C$3:$C$7</c:f>
              <c:numCache>
                <c:formatCode>General</c:formatCode>
                <c:ptCount val="5"/>
                <c:pt idx="0">
                  <c:v>25</c:v>
                </c:pt>
                <c:pt idx="1">
                  <c:v>85</c:v>
                </c:pt>
                <c:pt idx="2">
                  <c:v>145</c:v>
                </c:pt>
                <c:pt idx="3">
                  <c:v>70</c:v>
                </c:pt>
                <c:pt idx="4">
                  <c:v>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629-473A-A0AA-D6F378B6BEAC}"/>
            </c:ext>
          </c:extLst>
        </c:ser>
        <c:ser>
          <c:idx val="1"/>
          <c:order val="1"/>
          <c:tx>
            <c:strRef>
              <c:f>Srovnání!$A$27</c:f>
              <c:strCache>
                <c:ptCount val="1"/>
                <c:pt idx="0">
                  <c:v>Ivartrio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Srovnání!$B$27:$B$33</c:f>
              <c:numCache>
                <c:formatCode>General</c:formatCode>
                <c:ptCount val="7"/>
                <c:pt idx="0">
                  <c:v>10</c:v>
                </c:pt>
                <c:pt idx="1">
                  <c:v>25</c:v>
                </c:pt>
                <c:pt idx="2">
                  <c:v>25</c:v>
                </c:pt>
                <c:pt idx="3">
                  <c:v>35</c:v>
                </c:pt>
                <c:pt idx="4">
                  <c:v>35</c:v>
                </c:pt>
                <c:pt idx="5">
                  <c:v>10</c:v>
                </c:pt>
                <c:pt idx="6">
                  <c:v>10</c:v>
                </c:pt>
              </c:numCache>
            </c:numRef>
          </c:xVal>
          <c:yVal>
            <c:numRef>
              <c:f>Srovnání!$C$27:$C$33</c:f>
              <c:numCache>
                <c:formatCode>General</c:formatCode>
                <c:ptCount val="7"/>
                <c:pt idx="0">
                  <c:v>24</c:v>
                </c:pt>
                <c:pt idx="1">
                  <c:v>64</c:v>
                </c:pt>
                <c:pt idx="2">
                  <c:v>92</c:v>
                </c:pt>
                <c:pt idx="3">
                  <c:v>130</c:v>
                </c:pt>
                <c:pt idx="4">
                  <c:v>223</c:v>
                </c:pt>
                <c:pt idx="5">
                  <c:v>58</c:v>
                </c:pt>
                <c:pt idx="6">
                  <c:v>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629-473A-A0AA-D6F378B6BEAC}"/>
            </c:ext>
          </c:extLst>
        </c:ser>
        <c:ser>
          <c:idx val="2"/>
          <c:order val="2"/>
          <c:tx>
            <c:strRef>
              <c:f>Srovnání!$A$21</c:f>
              <c:strCache>
                <c:ptCount val="1"/>
                <c:pt idx="0">
                  <c:v>Roth Werke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Srovnání!$B$21:$B$25</c:f>
              <c:numCache>
                <c:formatCode>General</c:formatCode>
                <c:ptCount val="5"/>
                <c:pt idx="0">
                  <c:v>15</c:v>
                </c:pt>
                <c:pt idx="1">
                  <c:v>35</c:v>
                </c:pt>
                <c:pt idx="2">
                  <c:v>35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Srovnání!$C$21:$C$25</c:f>
              <c:numCache>
                <c:formatCode>General</c:formatCode>
                <c:ptCount val="5"/>
                <c:pt idx="0">
                  <c:v>27.7</c:v>
                </c:pt>
                <c:pt idx="1">
                  <c:v>64.63</c:v>
                </c:pt>
                <c:pt idx="2">
                  <c:v>210.58</c:v>
                </c:pt>
                <c:pt idx="3">
                  <c:v>90.25</c:v>
                </c:pt>
                <c:pt idx="4">
                  <c:v>27.7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629-473A-A0AA-D6F378B6BEAC}"/>
            </c:ext>
          </c:extLst>
        </c:ser>
        <c:ser>
          <c:idx val="3"/>
          <c:order val="3"/>
          <c:tx>
            <c:strRef>
              <c:f>Srovnání!$A$47</c:f>
              <c:strCache>
                <c:ptCount val="1"/>
                <c:pt idx="0">
                  <c:v>Rossato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Srovnání!$B$47:$B$51</c:f>
              <c:numCache>
                <c:formatCode>General</c:formatCode>
                <c:ptCount val="5"/>
                <c:pt idx="0">
                  <c:v>5</c:v>
                </c:pt>
                <c:pt idx="1">
                  <c:v>45</c:v>
                </c:pt>
                <c:pt idx="2">
                  <c:v>45</c:v>
                </c:pt>
                <c:pt idx="3">
                  <c:v>5</c:v>
                </c:pt>
                <c:pt idx="4">
                  <c:v>5</c:v>
                </c:pt>
              </c:numCache>
            </c:numRef>
          </c:xVal>
          <c:yVal>
            <c:numRef>
              <c:f>Srovnání!$C$47:$C$51</c:f>
              <c:numCache>
                <c:formatCode>General</c:formatCode>
                <c:ptCount val="5"/>
                <c:pt idx="0">
                  <c:v>27.677999999999997</c:v>
                </c:pt>
                <c:pt idx="1">
                  <c:v>249.10199999999998</c:v>
                </c:pt>
                <c:pt idx="2">
                  <c:v>285.0795</c:v>
                </c:pt>
                <c:pt idx="3">
                  <c:v>31.6755</c:v>
                </c:pt>
                <c:pt idx="4">
                  <c:v>27.677999999999997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629-473A-A0AA-D6F378B6BE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5110271"/>
        <c:axId val="2038038063"/>
      </c:scatterChart>
      <c:valAx>
        <c:axId val="17251102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baseline="0">
                    <a:effectLst/>
                  </a:rPr>
                  <a:t>t</a:t>
                </a:r>
                <a:r>
                  <a:rPr lang="cs-CZ" sz="1000" b="0" i="0" u="none" strike="noStrike" baseline="-25000">
                    <a:effectLst/>
                  </a:rPr>
                  <a:t>wm</a:t>
                </a:r>
                <a:r>
                  <a:rPr lang="cs-CZ" sz="1000" b="0" i="0" u="none" strike="noStrike" baseline="0">
                    <a:effectLst/>
                  </a:rPr>
                  <a:t> - t</a:t>
                </a:r>
                <a:r>
                  <a:rPr lang="cs-CZ" sz="1000" b="0" i="0" u="none" strike="noStrike" baseline="-25000">
                    <a:effectLst/>
                  </a:rPr>
                  <a:t>i</a:t>
                </a:r>
                <a:r>
                  <a:rPr lang="cs-CZ" sz="1000" b="0" i="0" u="none" strike="noStrike" baseline="0">
                    <a:effectLst/>
                  </a:rPr>
                  <a:t> 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[K]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038038063"/>
        <c:crosses val="autoZero"/>
        <c:crossBetween val="midCat"/>
      </c:valAx>
      <c:valAx>
        <c:axId val="2038038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</a:t>
                </a:r>
                <a:r>
                  <a:rPr lang="cs-CZ" sz="1000" b="0" i="1" baseline="0">
                    <a:effectLst/>
                  </a:rPr>
                  <a:t>q</a:t>
                </a:r>
                <a:r>
                  <a:rPr lang="cs-CZ" sz="1000" b="0" i="0" baseline="0">
                    <a:effectLst/>
                  </a:rPr>
                  <a:t>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7251102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Mokré</a:t>
            </a:r>
            <a:r>
              <a:rPr lang="cs-CZ" baseline="0"/>
              <a:t> systémy bez vyztužovací sítě</a:t>
            </a:r>
            <a:endParaRPr lang="cs-CZ"/>
          </a:p>
        </c:rich>
      </c:tx>
      <c:layout>
        <c:manualLayout>
          <c:xMode val="edge"/>
          <c:yMode val="edge"/>
          <c:x val="0.33147649858528444"/>
          <c:y val="9.92247771300170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Srovnání!$A$9</c:f>
              <c:strCache>
                <c:ptCount val="1"/>
                <c:pt idx="0">
                  <c:v>Rehau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Srovnání!$B$9:$B$13</c:f>
              <c:numCache>
                <c:formatCode>General</c:formatCode>
                <c:ptCount val="5"/>
                <c:pt idx="0">
                  <c:v>5</c:v>
                </c:pt>
                <c:pt idx="1">
                  <c:v>40</c:v>
                </c:pt>
                <c:pt idx="2">
                  <c:v>40</c:v>
                </c:pt>
                <c:pt idx="3">
                  <c:v>5</c:v>
                </c:pt>
                <c:pt idx="4">
                  <c:v>5</c:v>
                </c:pt>
              </c:numCache>
            </c:numRef>
          </c:xVal>
          <c:yVal>
            <c:numRef>
              <c:f>Srovnání!$C$9:$C$13</c:f>
              <c:numCache>
                <c:formatCode>General</c:formatCode>
                <c:ptCount val="5"/>
                <c:pt idx="0">
                  <c:v>13.433002620043958</c:v>
                </c:pt>
                <c:pt idx="1">
                  <c:v>143.28545582099471</c:v>
                </c:pt>
                <c:pt idx="2">
                  <c:v>192.79991138352472</c:v>
                </c:pt>
                <c:pt idx="3">
                  <c:v>22.2288999540561</c:v>
                </c:pt>
                <c:pt idx="4">
                  <c:v>13.433002620043958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AB1-49DD-85FF-67CA02B1A598}"/>
            </c:ext>
          </c:extLst>
        </c:ser>
        <c:ser>
          <c:idx val="1"/>
          <c:order val="1"/>
          <c:tx>
            <c:strRef>
              <c:f>Srovnání!$A$35</c:f>
              <c:strCache>
                <c:ptCount val="1"/>
                <c:pt idx="0">
                  <c:v>Univenta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Srovnání!$B$35:$B$39</c:f>
              <c:numCache>
                <c:formatCode>General</c:formatCode>
                <c:ptCount val="5"/>
                <c:pt idx="0">
                  <c:v>2</c:v>
                </c:pt>
                <c:pt idx="1">
                  <c:v>18</c:v>
                </c:pt>
                <c:pt idx="2">
                  <c:v>18</c:v>
                </c:pt>
                <c:pt idx="3">
                  <c:v>2</c:v>
                </c:pt>
                <c:pt idx="4">
                  <c:v>2</c:v>
                </c:pt>
              </c:numCache>
            </c:numRef>
          </c:xVal>
          <c:yVal>
            <c:numRef>
              <c:f>Srovnání!$C$35:$C$39</c:f>
              <c:numCache>
                <c:formatCode>General</c:formatCode>
                <c:ptCount val="5"/>
                <c:pt idx="0">
                  <c:v>8.6189589041095882</c:v>
                </c:pt>
                <c:pt idx="1">
                  <c:v>86.305315068493144</c:v>
                </c:pt>
                <c:pt idx="2">
                  <c:v>105.84460273972603</c:v>
                </c:pt>
                <c:pt idx="3">
                  <c:v>10.507397260273972</c:v>
                </c:pt>
                <c:pt idx="4">
                  <c:v>8.6189589041095882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AB1-49DD-85FF-67CA02B1A598}"/>
            </c:ext>
          </c:extLst>
        </c:ser>
        <c:ser>
          <c:idx val="2"/>
          <c:order val="2"/>
          <c:tx>
            <c:strRef>
              <c:f>Srovnání!$A$15</c:f>
              <c:strCache>
                <c:ptCount val="1"/>
                <c:pt idx="0">
                  <c:v>Baudochselbst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Srovnání!$B$15:$B$19</c:f>
              <c:numCache>
                <c:formatCode>General</c:formatCode>
                <c:ptCount val="5"/>
                <c:pt idx="0">
                  <c:v>10</c:v>
                </c:pt>
                <c:pt idx="1">
                  <c:v>30</c:v>
                </c:pt>
                <c:pt idx="2">
                  <c:v>30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Srovnání!$C$15:$C$19</c:f>
              <c:numCache>
                <c:formatCode>General</c:formatCode>
                <c:ptCount val="5"/>
                <c:pt idx="0">
                  <c:v>37</c:v>
                </c:pt>
                <c:pt idx="1">
                  <c:v>112</c:v>
                </c:pt>
                <c:pt idx="2">
                  <c:v>165</c:v>
                </c:pt>
                <c:pt idx="3">
                  <c:v>55</c:v>
                </c:pt>
                <c:pt idx="4">
                  <c:v>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AB1-49DD-85FF-67CA02B1A598}"/>
            </c:ext>
          </c:extLst>
        </c:ser>
        <c:ser>
          <c:idx val="3"/>
          <c:order val="3"/>
          <c:tx>
            <c:strRef>
              <c:f>Srovnání!$A$41</c:f>
              <c:strCache>
                <c:ptCount val="1"/>
                <c:pt idx="0">
                  <c:v>QuickTherm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Srovnání!$B$41:$B$45</c:f>
              <c:numCache>
                <c:formatCode>General</c:formatCode>
                <c:ptCount val="5"/>
                <c:pt idx="0">
                  <c:v>10</c:v>
                </c:pt>
                <c:pt idx="1">
                  <c:v>40</c:v>
                </c:pt>
                <c:pt idx="2">
                  <c:v>40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Srovnání!$C$41:$C$45</c:f>
              <c:numCache>
                <c:formatCode>General</c:formatCode>
                <c:ptCount val="5"/>
                <c:pt idx="0">
                  <c:v>37.200000000000003</c:v>
                </c:pt>
                <c:pt idx="1">
                  <c:v>151.80000000000001</c:v>
                </c:pt>
                <c:pt idx="2">
                  <c:v>211.7</c:v>
                </c:pt>
                <c:pt idx="3">
                  <c:v>51.9</c:v>
                </c:pt>
                <c:pt idx="4">
                  <c:v>37.200000000000003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AB1-49DD-85FF-67CA02B1A598}"/>
            </c:ext>
          </c:extLst>
        </c:ser>
        <c:ser>
          <c:idx val="4"/>
          <c:order val="4"/>
          <c:tx>
            <c:strRef>
              <c:f>Srovnání!$A$53</c:f>
              <c:strCache>
                <c:ptCount val="1"/>
                <c:pt idx="0">
                  <c:v>Uponor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Srovnání!$B$53:$B$57</c:f>
              <c:numCache>
                <c:formatCode>General</c:formatCode>
                <c:ptCount val="5"/>
                <c:pt idx="0">
                  <c:v>4</c:v>
                </c:pt>
                <c:pt idx="1">
                  <c:v>30</c:v>
                </c:pt>
                <c:pt idx="2">
                  <c:v>30</c:v>
                </c:pt>
                <c:pt idx="3">
                  <c:v>4</c:v>
                </c:pt>
                <c:pt idx="4">
                  <c:v>4</c:v>
                </c:pt>
              </c:numCache>
            </c:numRef>
          </c:xVal>
          <c:yVal>
            <c:numRef>
              <c:f>Srovnání!$C$53:$C$57</c:f>
              <c:numCache>
                <c:formatCode>General</c:formatCode>
                <c:ptCount val="5"/>
                <c:pt idx="0">
                  <c:v>19.52855198108476</c:v>
                </c:pt>
                <c:pt idx="1">
                  <c:v>148.93171885075589</c:v>
                </c:pt>
                <c:pt idx="2">
                  <c:v>176.34735258293327</c:v>
                </c:pt>
                <c:pt idx="3">
                  <c:v>23.321630722934724</c:v>
                </c:pt>
                <c:pt idx="4">
                  <c:v>19.52855198108476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AB1-49DD-85FF-67CA02B1A5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0320319"/>
        <c:axId val="1663484799"/>
      </c:scatterChart>
      <c:valAx>
        <c:axId val="17203203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baseline="0">
                    <a:effectLst/>
                  </a:rPr>
                  <a:t>t</a:t>
                </a:r>
                <a:r>
                  <a:rPr lang="cs-CZ" sz="1000" b="0" i="0" u="none" strike="noStrike" baseline="-25000">
                    <a:effectLst/>
                  </a:rPr>
                  <a:t>wm</a:t>
                </a:r>
                <a:r>
                  <a:rPr lang="cs-CZ" sz="1000" b="0" i="0" u="none" strike="noStrike" baseline="0">
                    <a:effectLst/>
                  </a:rPr>
                  <a:t> - t</a:t>
                </a:r>
                <a:r>
                  <a:rPr lang="cs-CZ" sz="1000" b="0" i="0" u="none" strike="noStrike" baseline="-25000">
                    <a:effectLst/>
                  </a:rPr>
                  <a:t>i</a:t>
                </a:r>
                <a:r>
                  <a:rPr lang="cs-CZ" sz="1000" b="0" i="0" u="none" strike="noStrike" baseline="0">
                    <a:effectLst/>
                  </a:rPr>
                  <a:t> 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[K]</a:t>
                </a:r>
              </a:p>
            </c:rich>
          </c:tx>
          <c:layout>
            <c:manualLayout>
              <c:xMode val="edge"/>
              <c:yMode val="edge"/>
              <c:x val="0.49345783882642447"/>
              <c:y val="0.8782508078127402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663484799"/>
        <c:crosses val="autoZero"/>
        <c:crossBetween val="midCat"/>
      </c:valAx>
      <c:valAx>
        <c:axId val="1663484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Měrný tepelný výkon q [W/</a:t>
                </a:r>
                <a:r>
                  <a:rPr lang="cs-CZ" sz="1000" b="0" i="0" u="none" strike="noStrike" baseline="0">
                    <a:effectLst/>
                  </a:rPr>
                  <a:t>m</a:t>
                </a:r>
                <a:r>
                  <a:rPr lang="cs-CZ" sz="1000" b="0" i="0" u="none" strike="noStrike" baseline="30000">
                    <a:effectLst/>
                  </a:rPr>
                  <a:t>2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7203203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Trubky</a:t>
            </a:r>
            <a:r>
              <a:rPr lang="cs-CZ" baseline="0"/>
              <a:t> PEX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Srovnání!$A$21</c:f>
              <c:strCache>
                <c:ptCount val="1"/>
                <c:pt idx="0">
                  <c:v>Roth Werke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Srovnání!$B$21:$B$25</c:f>
              <c:numCache>
                <c:formatCode>General</c:formatCode>
                <c:ptCount val="5"/>
                <c:pt idx="0">
                  <c:v>15</c:v>
                </c:pt>
                <c:pt idx="1">
                  <c:v>35</c:v>
                </c:pt>
                <c:pt idx="2">
                  <c:v>35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Srovnání!$C$21:$C$25</c:f>
              <c:numCache>
                <c:formatCode>General</c:formatCode>
                <c:ptCount val="5"/>
                <c:pt idx="0">
                  <c:v>27.7</c:v>
                </c:pt>
                <c:pt idx="1">
                  <c:v>64.63</c:v>
                </c:pt>
                <c:pt idx="2">
                  <c:v>210.58</c:v>
                </c:pt>
                <c:pt idx="3">
                  <c:v>90.25</c:v>
                </c:pt>
                <c:pt idx="4">
                  <c:v>27.7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B06-43BE-9100-F4FBFE7277DB}"/>
            </c:ext>
          </c:extLst>
        </c:ser>
        <c:ser>
          <c:idx val="1"/>
          <c:order val="1"/>
          <c:tx>
            <c:strRef>
              <c:f>Srovnání!$A$53</c:f>
              <c:strCache>
                <c:ptCount val="1"/>
                <c:pt idx="0">
                  <c:v>Uponor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Srovnání!$B$53:$B$57</c:f>
              <c:numCache>
                <c:formatCode>General</c:formatCode>
                <c:ptCount val="5"/>
                <c:pt idx="0">
                  <c:v>4</c:v>
                </c:pt>
                <c:pt idx="1">
                  <c:v>30</c:v>
                </c:pt>
                <c:pt idx="2">
                  <c:v>30</c:v>
                </c:pt>
                <c:pt idx="3">
                  <c:v>4</c:v>
                </c:pt>
                <c:pt idx="4">
                  <c:v>4</c:v>
                </c:pt>
              </c:numCache>
            </c:numRef>
          </c:xVal>
          <c:yVal>
            <c:numRef>
              <c:f>Srovnání!$C$53:$C$57</c:f>
              <c:numCache>
                <c:formatCode>General</c:formatCode>
                <c:ptCount val="5"/>
                <c:pt idx="0">
                  <c:v>19.52855198108476</c:v>
                </c:pt>
                <c:pt idx="1">
                  <c:v>148.93171885075589</c:v>
                </c:pt>
                <c:pt idx="2">
                  <c:v>176.34735258293327</c:v>
                </c:pt>
                <c:pt idx="3">
                  <c:v>23.321630722934724</c:v>
                </c:pt>
                <c:pt idx="4">
                  <c:v>19.52855198108476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B06-43BE-9100-F4FBFE7277DB}"/>
            </c:ext>
          </c:extLst>
        </c:ser>
        <c:ser>
          <c:idx val="2"/>
          <c:order val="2"/>
          <c:tx>
            <c:strRef>
              <c:f>Srovnání!$A$27</c:f>
              <c:strCache>
                <c:ptCount val="1"/>
                <c:pt idx="0">
                  <c:v>Ivartrio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Srovnání!$B$27:$B$33</c:f>
              <c:numCache>
                <c:formatCode>General</c:formatCode>
                <c:ptCount val="7"/>
                <c:pt idx="0">
                  <c:v>10</c:v>
                </c:pt>
                <c:pt idx="1">
                  <c:v>25</c:v>
                </c:pt>
                <c:pt idx="2">
                  <c:v>25</c:v>
                </c:pt>
                <c:pt idx="3">
                  <c:v>35</c:v>
                </c:pt>
                <c:pt idx="4">
                  <c:v>35</c:v>
                </c:pt>
                <c:pt idx="5">
                  <c:v>10</c:v>
                </c:pt>
                <c:pt idx="6">
                  <c:v>10</c:v>
                </c:pt>
              </c:numCache>
            </c:numRef>
          </c:xVal>
          <c:yVal>
            <c:numRef>
              <c:f>Srovnání!$C$27:$C$33</c:f>
              <c:numCache>
                <c:formatCode>General</c:formatCode>
                <c:ptCount val="7"/>
                <c:pt idx="0">
                  <c:v>24</c:v>
                </c:pt>
                <c:pt idx="1">
                  <c:v>64</c:v>
                </c:pt>
                <c:pt idx="2">
                  <c:v>92</c:v>
                </c:pt>
                <c:pt idx="3">
                  <c:v>130</c:v>
                </c:pt>
                <c:pt idx="4">
                  <c:v>223</c:v>
                </c:pt>
                <c:pt idx="5">
                  <c:v>58</c:v>
                </c:pt>
                <c:pt idx="6">
                  <c:v>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B06-43BE-9100-F4FBFE7277DB}"/>
            </c:ext>
          </c:extLst>
        </c:ser>
        <c:ser>
          <c:idx val="3"/>
          <c:order val="3"/>
          <c:tx>
            <c:strRef>
              <c:f>Srovnání!$A$3</c:f>
              <c:strCache>
                <c:ptCount val="1"/>
                <c:pt idx="0">
                  <c:v>Kermi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Srovnání!$B$3:$B$7</c:f>
              <c:numCache>
                <c:formatCode>General</c:formatCode>
                <c:ptCount val="5"/>
                <c:pt idx="0">
                  <c:v>15</c:v>
                </c:pt>
                <c:pt idx="1">
                  <c:v>30</c:v>
                </c:pt>
                <c:pt idx="2">
                  <c:v>30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Srovnání!$C$3:$C$7</c:f>
              <c:numCache>
                <c:formatCode>General</c:formatCode>
                <c:ptCount val="5"/>
                <c:pt idx="0">
                  <c:v>25</c:v>
                </c:pt>
                <c:pt idx="1">
                  <c:v>85</c:v>
                </c:pt>
                <c:pt idx="2">
                  <c:v>145</c:v>
                </c:pt>
                <c:pt idx="3">
                  <c:v>70</c:v>
                </c:pt>
                <c:pt idx="4">
                  <c:v>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B5-45AA-BCA4-4AF6D0C49847}"/>
            </c:ext>
          </c:extLst>
        </c:ser>
        <c:ser>
          <c:idx val="4"/>
          <c:order val="4"/>
          <c:tx>
            <c:strRef>
              <c:f>Srovnání!$A$9</c:f>
              <c:strCache>
                <c:ptCount val="1"/>
                <c:pt idx="0">
                  <c:v>Rehau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Srovnání!$B$9:$B$13</c:f>
              <c:numCache>
                <c:formatCode>General</c:formatCode>
                <c:ptCount val="5"/>
                <c:pt idx="0">
                  <c:v>5</c:v>
                </c:pt>
                <c:pt idx="1">
                  <c:v>40</c:v>
                </c:pt>
                <c:pt idx="2">
                  <c:v>40</c:v>
                </c:pt>
                <c:pt idx="3">
                  <c:v>5</c:v>
                </c:pt>
                <c:pt idx="4">
                  <c:v>5</c:v>
                </c:pt>
              </c:numCache>
            </c:numRef>
          </c:xVal>
          <c:yVal>
            <c:numRef>
              <c:f>Srovnání!$C$9:$C$13</c:f>
              <c:numCache>
                <c:formatCode>General</c:formatCode>
                <c:ptCount val="5"/>
                <c:pt idx="0">
                  <c:v>13.433002620043958</c:v>
                </c:pt>
                <c:pt idx="1">
                  <c:v>143.28545582099471</c:v>
                </c:pt>
                <c:pt idx="2">
                  <c:v>192.79991138352472</c:v>
                </c:pt>
                <c:pt idx="3">
                  <c:v>22.2288999540561</c:v>
                </c:pt>
                <c:pt idx="4">
                  <c:v>13.433002620043958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4B5-45AA-BCA4-4AF6D0C49847}"/>
            </c:ext>
          </c:extLst>
        </c:ser>
        <c:ser>
          <c:idx val="5"/>
          <c:order val="5"/>
          <c:tx>
            <c:strRef>
              <c:f>Srovnání!$A$53</c:f>
              <c:strCache>
                <c:ptCount val="1"/>
                <c:pt idx="0">
                  <c:v>Uponor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Srovnání!$B$53:$B$57</c:f>
              <c:numCache>
                <c:formatCode>General</c:formatCode>
                <c:ptCount val="5"/>
                <c:pt idx="0">
                  <c:v>4</c:v>
                </c:pt>
                <c:pt idx="1">
                  <c:v>30</c:v>
                </c:pt>
                <c:pt idx="2">
                  <c:v>30</c:v>
                </c:pt>
                <c:pt idx="3">
                  <c:v>4</c:v>
                </c:pt>
                <c:pt idx="4">
                  <c:v>4</c:v>
                </c:pt>
              </c:numCache>
            </c:numRef>
          </c:xVal>
          <c:yVal>
            <c:numRef>
              <c:f>Srovnání!$C$53:$C$57</c:f>
              <c:numCache>
                <c:formatCode>General</c:formatCode>
                <c:ptCount val="5"/>
                <c:pt idx="0">
                  <c:v>19.52855198108476</c:v>
                </c:pt>
                <c:pt idx="1">
                  <c:v>148.93171885075589</c:v>
                </c:pt>
                <c:pt idx="2">
                  <c:v>176.34735258293327</c:v>
                </c:pt>
                <c:pt idx="3">
                  <c:v>23.321630722934724</c:v>
                </c:pt>
                <c:pt idx="4">
                  <c:v>19.52855198108476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4B5-45AA-BCA4-4AF6D0C49847}"/>
            </c:ext>
          </c:extLst>
        </c:ser>
        <c:ser>
          <c:idx val="6"/>
          <c:order val="6"/>
          <c:tx>
            <c:strRef>
              <c:f>Srovnání!$A$47</c:f>
              <c:strCache>
                <c:ptCount val="1"/>
                <c:pt idx="0">
                  <c:v>Rossato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Srovnání!$B$47:$B$51</c:f>
              <c:numCache>
                <c:formatCode>General</c:formatCode>
                <c:ptCount val="5"/>
                <c:pt idx="0">
                  <c:v>5</c:v>
                </c:pt>
                <c:pt idx="1">
                  <c:v>45</c:v>
                </c:pt>
                <c:pt idx="2">
                  <c:v>45</c:v>
                </c:pt>
                <c:pt idx="3">
                  <c:v>5</c:v>
                </c:pt>
                <c:pt idx="4">
                  <c:v>5</c:v>
                </c:pt>
              </c:numCache>
            </c:numRef>
          </c:xVal>
          <c:yVal>
            <c:numRef>
              <c:f>Srovnání!$C$47:$C$51</c:f>
              <c:numCache>
                <c:formatCode>General</c:formatCode>
                <c:ptCount val="5"/>
                <c:pt idx="0">
                  <c:v>27.677999999999997</c:v>
                </c:pt>
                <c:pt idx="1">
                  <c:v>249.10199999999998</c:v>
                </c:pt>
                <c:pt idx="2">
                  <c:v>285.0795</c:v>
                </c:pt>
                <c:pt idx="3">
                  <c:v>31.6755</c:v>
                </c:pt>
                <c:pt idx="4">
                  <c:v>27.677999999999997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4B5-45AA-BCA4-4AF6D0C49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4492847"/>
        <c:axId val="2038038543"/>
      </c:scatterChart>
      <c:valAx>
        <c:axId val="594492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baseline="0">
                    <a:effectLst/>
                  </a:rPr>
                  <a:t>t</a:t>
                </a:r>
                <a:r>
                  <a:rPr lang="cs-CZ" sz="1000" b="0" i="0" u="none" strike="noStrike" baseline="-25000">
                    <a:effectLst/>
                  </a:rPr>
                  <a:t>wm</a:t>
                </a:r>
                <a:r>
                  <a:rPr lang="cs-CZ" sz="1000" b="0" i="0" u="none" strike="noStrike" baseline="0">
                    <a:effectLst/>
                  </a:rPr>
                  <a:t> - t</a:t>
                </a:r>
                <a:r>
                  <a:rPr lang="cs-CZ" sz="1000" b="0" i="0" u="none" strike="noStrike" baseline="-25000">
                    <a:effectLst/>
                  </a:rPr>
                  <a:t>i</a:t>
                </a:r>
                <a:r>
                  <a:rPr lang="cs-CZ" sz="1000" b="0" i="0" u="none" strike="noStrike" baseline="0">
                    <a:effectLst/>
                  </a:rPr>
                  <a:t> </a:t>
                </a:r>
                <a:r>
                  <a:rPr lang="cs-CZ" sz="1000" b="0" i="0" baseline="0">
                    <a:effectLst/>
                  </a:rPr>
                  <a:t>[K]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038038543"/>
        <c:crosses val="autoZero"/>
        <c:crossBetween val="midCat"/>
      </c:valAx>
      <c:valAx>
        <c:axId val="2038038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Měrný tepelný výkon q [W/</a:t>
                </a:r>
                <a:r>
                  <a:rPr lang="cs-CZ" sz="1000" b="0" i="0" u="none" strike="noStrike" baseline="0">
                    <a:effectLst/>
                  </a:rPr>
                  <a:t>m</a:t>
                </a:r>
                <a:r>
                  <a:rPr lang="cs-CZ" sz="1000" b="0" i="0" u="none" strike="noStrike" baseline="30000">
                    <a:effectLst/>
                  </a:rPr>
                  <a:t>2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944928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Měrné</a:t>
            </a:r>
            <a:r>
              <a:rPr lang="cs-CZ" baseline="0"/>
              <a:t> tepelné výkony v závislosti na použití typu trubky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PE-X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Trubky!$B$22:$B$26</c:f>
              <c:numCache>
                <c:formatCode>General</c:formatCode>
                <c:ptCount val="5"/>
                <c:pt idx="0">
                  <c:v>15</c:v>
                </c:pt>
                <c:pt idx="1">
                  <c:v>30</c:v>
                </c:pt>
                <c:pt idx="2">
                  <c:v>30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Trubky!$C$22:$C$26</c:f>
              <c:numCache>
                <c:formatCode>General</c:formatCode>
                <c:ptCount val="5"/>
                <c:pt idx="0">
                  <c:v>74.534642115067712</c:v>
                </c:pt>
                <c:pt idx="1">
                  <c:v>148.93171885075589</c:v>
                </c:pt>
                <c:pt idx="2">
                  <c:v>176.34735258293327</c:v>
                </c:pt>
                <c:pt idx="3">
                  <c:v>88.299777889231208</c:v>
                </c:pt>
                <c:pt idx="4">
                  <c:v>74.534642115067712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B06-4FB5-A1AF-AB15D02AA15B}"/>
            </c:ext>
          </c:extLst>
        </c:ser>
        <c:ser>
          <c:idx val="4"/>
          <c:order val="4"/>
          <c:tx>
            <c:v>PB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Srovnání!$B$35:$B$39</c:f>
              <c:numCache>
                <c:formatCode>General</c:formatCode>
                <c:ptCount val="5"/>
                <c:pt idx="0">
                  <c:v>2</c:v>
                </c:pt>
                <c:pt idx="1">
                  <c:v>18</c:v>
                </c:pt>
                <c:pt idx="2">
                  <c:v>18</c:v>
                </c:pt>
                <c:pt idx="3">
                  <c:v>2</c:v>
                </c:pt>
                <c:pt idx="4">
                  <c:v>2</c:v>
                </c:pt>
              </c:numCache>
            </c:numRef>
          </c:xVal>
          <c:yVal>
            <c:numRef>
              <c:f>Srovnání!$C$35:$C$39</c:f>
              <c:numCache>
                <c:formatCode>General</c:formatCode>
                <c:ptCount val="5"/>
                <c:pt idx="0">
                  <c:v>8.6189589041095882</c:v>
                </c:pt>
                <c:pt idx="1">
                  <c:v>86.305315068493144</c:v>
                </c:pt>
                <c:pt idx="2">
                  <c:v>105.84460273972603</c:v>
                </c:pt>
                <c:pt idx="3">
                  <c:v>10.507397260273972</c:v>
                </c:pt>
                <c:pt idx="4">
                  <c:v>8.6189589041095882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B06-4FB5-A1AF-AB15D02AA15B}"/>
            </c:ext>
          </c:extLst>
        </c:ser>
        <c:ser>
          <c:idx val="5"/>
          <c:order val="5"/>
          <c:tx>
            <c:v>Tempu-al</c:v>
          </c:tx>
          <c:spPr>
            <a:ln w="127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Srovnání!$B$15:$B$19</c:f>
              <c:numCache>
                <c:formatCode>General</c:formatCode>
                <c:ptCount val="5"/>
                <c:pt idx="0">
                  <c:v>10</c:v>
                </c:pt>
                <c:pt idx="1">
                  <c:v>30</c:v>
                </c:pt>
                <c:pt idx="2">
                  <c:v>30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Srovnání!$C$15:$C$19</c:f>
              <c:numCache>
                <c:formatCode>General</c:formatCode>
                <c:ptCount val="5"/>
                <c:pt idx="0">
                  <c:v>37</c:v>
                </c:pt>
                <c:pt idx="1">
                  <c:v>112</c:v>
                </c:pt>
                <c:pt idx="2">
                  <c:v>165</c:v>
                </c:pt>
                <c:pt idx="3">
                  <c:v>55</c:v>
                </c:pt>
                <c:pt idx="4">
                  <c:v>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B06-4FB5-A1AF-AB15D02AA1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2582015"/>
        <c:axId val="1716579295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v>PE-Xa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Srovnání!$B$9:$B$13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5</c:v>
                      </c:pt>
                      <c:pt idx="1">
                        <c:v>40</c:v>
                      </c:pt>
                      <c:pt idx="2">
                        <c:v>40</c:v>
                      </c:pt>
                      <c:pt idx="3">
                        <c:v>5</c:v>
                      </c:pt>
                      <c:pt idx="4">
                        <c:v>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Srovnání!$C$9:$C$13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13.433002620043958</c:v>
                      </c:pt>
                      <c:pt idx="1">
                        <c:v>143.28545582099471</c:v>
                      </c:pt>
                      <c:pt idx="2">
                        <c:v>192.79991138352472</c:v>
                      </c:pt>
                      <c:pt idx="3">
                        <c:v>22.2288999540561</c:v>
                      </c:pt>
                      <c:pt idx="4">
                        <c:v>13.433002620043958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5B06-4FB5-A1AF-AB15D02AA15B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v>PE-Xc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Srovnání!$B$47:$B$51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5</c:v>
                      </c:pt>
                      <c:pt idx="1">
                        <c:v>45</c:v>
                      </c:pt>
                      <c:pt idx="2">
                        <c:v>45</c:v>
                      </c:pt>
                      <c:pt idx="3">
                        <c:v>5</c:v>
                      </c:pt>
                      <c:pt idx="4">
                        <c:v>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Srovnání!$C$47:$C$51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27.677999999999997</c:v>
                      </c:pt>
                      <c:pt idx="1">
                        <c:v>249.10199999999998</c:v>
                      </c:pt>
                      <c:pt idx="2">
                        <c:v>285.0795</c:v>
                      </c:pt>
                      <c:pt idx="3">
                        <c:v>31.6755</c:v>
                      </c:pt>
                      <c:pt idx="4">
                        <c:v>27.677999999999997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5B06-4FB5-A1AF-AB15D02AA15B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v>PE-rt</c:v>
                </c:tx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Srovnání!$B$3:$B$7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15</c:v>
                      </c:pt>
                      <c:pt idx="1">
                        <c:v>30</c:v>
                      </c:pt>
                      <c:pt idx="2">
                        <c:v>30</c:v>
                      </c:pt>
                      <c:pt idx="3">
                        <c:v>15</c:v>
                      </c:pt>
                      <c:pt idx="4">
                        <c:v>15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Srovnání!$C$3:$C$7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25</c:v>
                      </c:pt>
                      <c:pt idx="1">
                        <c:v>85</c:v>
                      </c:pt>
                      <c:pt idx="2">
                        <c:v>145</c:v>
                      </c:pt>
                      <c:pt idx="3">
                        <c:v>70</c:v>
                      </c:pt>
                      <c:pt idx="4">
                        <c:v>25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5B06-4FB5-A1AF-AB15D02AA15B}"/>
                  </c:ext>
                </c:extLst>
              </c15:ser>
            </c15:filteredScatterSeries>
          </c:ext>
        </c:extLst>
      </c:scatterChart>
      <c:valAx>
        <c:axId val="20325820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baseline="0">
                    <a:effectLst/>
                  </a:rPr>
                  <a:t>t</a:t>
                </a:r>
                <a:r>
                  <a:rPr lang="cs-CZ" sz="1000" b="0" i="0" u="none" strike="noStrike" baseline="-25000">
                    <a:effectLst/>
                  </a:rPr>
                  <a:t>wm</a:t>
                </a:r>
                <a:r>
                  <a:rPr lang="cs-CZ" sz="1000" b="0" i="0" u="none" strike="noStrike" baseline="0">
                    <a:effectLst/>
                  </a:rPr>
                  <a:t> - t</a:t>
                </a:r>
                <a:r>
                  <a:rPr lang="cs-CZ" sz="1000" b="0" i="0" u="none" strike="noStrike" baseline="-25000">
                    <a:effectLst/>
                  </a:rPr>
                  <a:t>i</a:t>
                </a:r>
                <a:r>
                  <a:rPr lang="cs-CZ" sz="1000" b="0" i="0" u="none" strike="noStrike" baseline="0">
                    <a:effectLst/>
                  </a:rPr>
                  <a:t> 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[K]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716579295"/>
        <c:crosses val="autoZero"/>
        <c:crossBetween val="midCat"/>
      </c:valAx>
      <c:valAx>
        <c:axId val="1716579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Měrný tepelný výkon q [W/</a:t>
                </a:r>
                <a:r>
                  <a:rPr lang="cs-CZ" sz="1000" b="0" i="0" u="none" strike="noStrike" baseline="0">
                    <a:effectLst/>
                  </a:rPr>
                  <a:t>m</a:t>
                </a:r>
                <a:r>
                  <a:rPr lang="cs-CZ" sz="1000" b="0" i="0" u="none" strike="noStrike" baseline="30000">
                    <a:effectLst/>
                  </a:rPr>
                  <a:t>2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03258201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Suché systémy bez</a:t>
            </a:r>
            <a:r>
              <a:rPr lang="cs-CZ" baseline="0"/>
              <a:t> izolace na otopné stěně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Srovnání!$A$3</c:f>
              <c:strCache>
                <c:ptCount val="1"/>
                <c:pt idx="0">
                  <c:v>Kermi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Srovnání!$B$3:$B$7</c:f>
              <c:numCache>
                <c:formatCode>General</c:formatCode>
                <c:ptCount val="5"/>
                <c:pt idx="0">
                  <c:v>15</c:v>
                </c:pt>
                <c:pt idx="1">
                  <c:v>30</c:v>
                </c:pt>
                <c:pt idx="2">
                  <c:v>30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Srovnání!$C$3:$C$7</c:f>
              <c:numCache>
                <c:formatCode>General</c:formatCode>
                <c:ptCount val="5"/>
                <c:pt idx="0">
                  <c:v>25</c:v>
                </c:pt>
                <c:pt idx="1">
                  <c:v>85</c:v>
                </c:pt>
                <c:pt idx="2">
                  <c:v>145</c:v>
                </c:pt>
                <c:pt idx="3">
                  <c:v>70</c:v>
                </c:pt>
                <c:pt idx="4">
                  <c:v>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7B7-4FD4-9CB3-351D5C289B3C}"/>
            </c:ext>
          </c:extLst>
        </c:ser>
        <c:ser>
          <c:idx val="1"/>
          <c:order val="1"/>
          <c:tx>
            <c:strRef>
              <c:f>Srovnání!$A$9</c:f>
              <c:strCache>
                <c:ptCount val="1"/>
                <c:pt idx="0">
                  <c:v>Rehau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Srovnání!$B$9:$B$13</c:f>
              <c:numCache>
                <c:formatCode>General</c:formatCode>
                <c:ptCount val="5"/>
                <c:pt idx="0">
                  <c:v>5</c:v>
                </c:pt>
                <c:pt idx="1">
                  <c:v>40</c:v>
                </c:pt>
                <c:pt idx="2">
                  <c:v>40</c:v>
                </c:pt>
                <c:pt idx="3">
                  <c:v>5</c:v>
                </c:pt>
                <c:pt idx="4">
                  <c:v>5</c:v>
                </c:pt>
              </c:numCache>
            </c:numRef>
          </c:xVal>
          <c:yVal>
            <c:numRef>
              <c:f>Srovnání!$C$9:$C$13</c:f>
              <c:numCache>
                <c:formatCode>General</c:formatCode>
                <c:ptCount val="5"/>
                <c:pt idx="0">
                  <c:v>13.433002620043958</c:v>
                </c:pt>
                <c:pt idx="1">
                  <c:v>143.28545582099471</c:v>
                </c:pt>
                <c:pt idx="2">
                  <c:v>192.79991138352472</c:v>
                </c:pt>
                <c:pt idx="3">
                  <c:v>22.2288999540561</c:v>
                </c:pt>
                <c:pt idx="4">
                  <c:v>13.433002620043958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7B7-4FD4-9CB3-351D5C289B3C}"/>
            </c:ext>
          </c:extLst>
        </c:ser>
        <c:ser>
          <c:idx val="2"/>
          <c:order val="2"/>
          <c:tx>
            <c:strRef>
              <c:f>Srovnání!$A$27</c:f>
              <c:strCache>
                <c:ptCount val="1"/>
                <c:pt idx="0">
                  <c:v>Ivartrio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Srovnání!$B$27:$B$33</c:f>
              <c:numCache>
                <c:formatCode>General</c:formatCode>
                <c:ptCount val="7"/>
                <c:pt idx="0">
                  <c:v>10</c:v>
                </c:pt>
                <c:pt idx="1">
                  <c:v>25</c:v>
                </c:pt>
                <c:pt idx="2">
                  <c:v>25</c:v>
                </c:pt>
                <c:pt idx="3">
                  <c:v>35</c:v>
                </c:pt>
                <c:pt idx="4">
                  <c:v>35</c:v>
                </c:pt>
                <c:pt idx="5">
                  <c:v>10</c:v>
                </c:pt>
                <c:pt idx="6">
                  <c:v>10</c:v>
                </c:pt>
              </c:numCache>
            </c:numRef>
          </c:xVal>
          <c:yVal>
            <c:numRef>
              <c:f>Srovnání!$C$27:$C$33</c:f>
              <c:numCache>
                <c:formatCode>General</c:formatCode>
                <c:ptCount val="7"/>
                <c:pt idx="0">
                  <c:v>24</c:v>
                </c:pt>
                <c:pt idx="1">
                  <c:v>64</c:v>
                </c:pt>
                <c:pt idx="2">
                  <c:v>92</c:v>
                </c:pt>
                <c:pt idx="3">
                  <c:v>130</c:v>
                </c:pt>
                <c:pt idx="4">
                  <c:v>223</c:v>
                </c:pt>
                <c:pt idx="5">
                  <c:v>58</c:v>
                </c:pt>
                <c:pt idx="6">
                  <c:v>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7B7-4FD4-9CB3-351D5C289B3C}"/>
            </c:ext>
          </c:extLst>
        </c:ser>
        <c:ser>
          <c:idx val="3"/>
          <c:order val="3"/>
          <c:tx>
            <c:strRef>
              <c:f>Srovnání!$A$35</c:f>
              <c:strCache>
                <c:ptCount val="1"/>
                <c:pt idx="0">
                  <c:v>Univenta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Srovnání!$B$35:$B$39</c:f>
              <c:numCache>
                <c:formatCode>General</c:formatCode>
                <c:ptCount val="5"/>
                <c:pt idx="0">
                  <c:v>2</c:v>
                </c:pt>
                <c:pt idx="1">
                  <c:v>18</c:v>
                </c:pt>
                <c:pt idx="2">
                  <c:v>18</c:v>
                </c:pt>
                <c:pt idx="3">
                  <c:v>2</c:v>
                </c:pt>
                <c:pt idx="4">
                  <c:v>2</c:v>
                </c:pt>
              </c:numCache>
            </c:numRef>
          </c:xVal>
          <c:yVal>
            <c:numRef>
              <c:f>Srovnání!$C$35:$C$39</c:f>
              <c:numCache>
                <c:formatCode>General</c:formatCode>
                <c:ptCount val="5"/>
                <c:pt idx="0">
                  <c:v>8.6189589041095882</c:v>
                </c:pt>
                <c:pt idx="1">
                  <c:v>86.305315068493144</c:v>
                </c:pt>
                <c:pt idx="2">
                  <c:v>105.84460273972603</c:v>
                </c:pt>
                <c:pt idx="3">
                  <c:v>10.507397260273972</c:v>
                </c:pt>
                <c:pt idx="4">
                  <c:v>8.6189589041095882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7B7-4FD4-9CB3-351D5C289B3C}"/>
            </c:ext>
          </c:extLst>
        </c:ser>
        <c:ser>
          <c:idx val="5"/>
          <c:order val="5"/>
          <c:tx>
            <c:strRef>
              <c:f>Srovnání!$A$53</c:f>
              <c:strCache>
                <c:ptCount val="1"/>
                <c:pt idx="0">
                  <c:v>Uponor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Srovnání!$B$53:$B$57</c:f>
              <c:numCache>
                <c:formatCode>General</c:formatCode>
                <c:ptCount val="5"/>
                <c:pt idx="0">
                  <c:v>4</c:v>
                </c:pt>
                <c:pt idx="1">
                  <c:v>30</c:v>
                </c:pt>
                <c:pt idx="2">
                  <c:v>30</c:v>
                </c:pt>
                <c:pt idx="3">
                  <c:v>4</c:v>
                </c:pt>
                <c:pt idx="4">
                  <c:v>4</c:v>
                </c:pt>
              </c:numCache>
            </c:numRef>
          </c:xVal>
          <c:yVal>
            <c:numRef>
              <c:f>Srovnání!$C$53:$C$57</c:f>
              <c:numCache>
                <c:formatCode>General</c:formatCode>
                <c:ptCount val="5"/>
                <c:pt idx="0">
                  <c:v>19.52855198108476</c:v>
                </c:pt>
                <c:pt idx="1">
                  <c:v>148.93171885075589</c:v>
                </c:pt>
                <c:pt idx="2">
                  <c:v>176.34735258293327</c:v>
                </c:pt>
                <c:pt idx="3">
                  <c:v>23.321630722934724</c:v>
                </c:pt>
                <c:pt idx="4">
                  <c:v>19.52855198108476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7B7-4FD4-9CB3-351D5C289B3C}"/>
            </c:ext>
          </c:extLst>
        </c:ser>
        <c:ser>
          <c:idx val="6"/>
          <c:order val="6"/>
          <c:tx>
            <c:strRef>
              <c:f>Srovnání!$A$21</c:f>
              <c:strCache>
                <c:ptCount val="1"/>
                <c:pt idx="0">
                  <c:v>Roth Werke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Srovnání!$B$21:$B$25</c:f>
              <c:numCache>
                <c:formatCode>General</c:formatCode>
                <c:ptCount val="5"/>
                <c:pt idx="0">
                  <c:v>15</c:v>
                </c:pt>
                <c:pt idx="1">
                  <c:v>35</c:v>
                </c:pt>
                <c:pt idx="2">
                  <c:v>35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Srovnání!$C$21:$C$25</c:f>
              <c:numCache>
                <c:formatCode>General</c:formatCode>
                <c:ptCount val="5"/>
                <c:pt idx="0">
                  <c:v>27.7</c:v>
                </c:pt>
                <c:pt idx="1">
                  <c:v>64.63</c:v>
                </c:pt>
                <c:pt idx="2">
                  <c:v>210.58</c:v>
                </c:pt>
                <c:pt idx="3">
                  <c:v>90.25</c:v>
                </c:pt>
                <c:pt idx="4">
                  <c:v>27.7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F5-4EB8-9376-1FB78E3048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4718864"/>
        <c:axId val="456360048"/>
        <c:extLst>
          <c:ext xmlns:c15="http://schemas.microsoft.com/office/drawing/2012/chart" uri="{02D57815-91ED-43cb-92C2-25804820EDAC}">
            <c15:filteredScatte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Srovnání!$A$41</c15:sqref>
                        </c15:formulaRef>
                      </c:ext>
                    </c:extLst>
                    <c:strCache>
                      <c:ptCount val="1"/>
                      <c:pt idx="0">
                        <c:v>QuickTherm</c:v>
                      </c:pt>
                    </c:strCache>
                  </c:strRef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Srovnání!$B$41:$B$45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10</c:v>
                      </c:pt>
                      <c:pt idx="1">
                        <c:v>40</c:v>
                      </c:pt>
                      <c:pt idx="2">
                        <c:v>40</c:v>
                      </c:pt>
                      <c:pt idx="3">
                        <c:v>10</c:v>
                      </c:pt>
                      <c:pt idx="4">
                        <c:v>10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Srovnání!$C$41:$C$45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37.200000000000003</c:v>
                      </c:pt>
                      <c:pt idx="1">
                        <c:v>151.80000000000001</c:v>
                      </c:pt>
                      <c:pt idx="2">
                        <c:v>211.7</c:v>
                      </c:pt>
                      <c:pt idx="3">
                        <c:v>51.9</c:v>
                      </c:pt>
                      <c:pt idx="4">
                        <c:v>37.200000000000003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4-17B7-4FD4-9CB3-351D5C289B3C}"/>
                  </c:ext>
                </c:extLst>
              </c15:ser>
            </c15:filteredScatterSeries>
          </c:ext>
        </c:extLst>
      </c:scatterChart>
      <c:valAx>
        <c:axId val="804718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baseline="0">
                    <a:effectLst/>
                  </a:rPr>
                  <a:t>t</a:t>
                </a:r>
                <a:r>
                  <a:rPr lang="cs-CZ" sz="1000" b="0" i="0" u="none" strike="noStrike" baseline="-25000">
                    <a:effectLst/>
                  </a:rPr>
                  <a:t>wm</a:t>
                </a:r>
                <a:r>
                  <a:rPr lang="cs-CZ" sz="1000" b="0" i="0" u="none" strike="noStrike" baseline="0">
                    <a:effectLst/>
                  </a:rPr>
                  <a:t> - t</a:t>
                </a:r>
                <a:r>
                  <a:rPr lang="cs-CZ" sz="1000" b="0" i="0" u="none" strike="noStrike" baseline="-25000">
                    <a:effectLst/>
                  </a:rPr>
                  <a:t>i</a:t>
                </a:r>
                <a:r>
                  <a:rPr lang="cs-CZ" sz="1000" b="0" i="0" u="none" strike="noStrike" baseline="0">
                    <a:effectLst/>
                  </a:rPr>
                  <a:t> 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[K]</a:t>
                </a:r>
              </a:p>
            </c:rich>
          </c:tx>
          <c:layout>
            <c:manualLayout>
              <c:xMode val="edge"/>
              <c:yMode val="edge"/>
              <c:x val="0.46378155024199957"/>
              <c:y val="0.842111321289233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56360048"/>
        <c:crosses val="autoZero"/>
        <c:crossBetween val="midCat"/>
      </c:valAx>
      <c:valAx>
        <c:axId val="456360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</a:t>
                </a:r>
                <a:r>
                  <a:rPr lang="cs-CZ" sz="1000" b="0" i="1" baseline="0">
                    <a:effectLst/>
                  </a:rPr>
                  <a:t>q</a:t>
                </a:r>
                <a:r>
                  <a:rPr lang="cs-CZ" sz="1000" b="0" i="0" baseline="0">
                    <a:effectLst/>
                  </a:rPr>
                  <a:t>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8047188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Mokré systémy s izolací</a:t>
            </a:r>
            <a:r>
              <a:rPr lang="cs-CZ" baseline="0"/>
              <a:t> na otopné stěně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Srovnání!$A$21</c:f>
              <c:strCache>
                <c:ptCount val="1"/>
                <c:pt idx="0">
                  <c:v>Roth Werke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Srovnání!$B$21:$B$25</c:f>
              <c:numCache>
                <c:formatCode>General</c:formatCode>
                <c:ptCount val="5"/>
                <c:pt idx="0">
                  <c:v>15</c:v>
                </c:pt>
                <c:pt idx="1">
                  <c:v>35</c:v>
                </c:pt>
                <c:pt idx="2">
                  <c:v>35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Srovnání!$C$21:$C$25</c:f>
              <c:numCache>
                <c:formatCode>General</c:formatCode>
                <c:ptCount val="5"/>
                <c:pt idx="0">
                  <c:v>27.7</c:v>
                </c:pt>
                <c:pt idx="1">
                  <c:v>64.63</c:v>
                </c:pt>
                <c:pt idx="2">
                  <c:v>210.58</c:v>
                </c:pt>
                <c:pt idx="3">
                  <c:v>90.25</c:v>
                </c:pt>
                <c:pt idx="4">
                  <c:v>27.7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1BA-44EA-9AC8-6D3C1EE43B59}"/>
            </c:ext>
          </c:extLst>
        </c:ser>
        <c:ser>
          <c:idx val="1"/>
          <c:order val="1"/>
          <c:tx>
            <c:strRef>
              <c:f>Srovnání!$A$15</c:f>
              <c:strCache>
                <c:ptCount val="1"/>
                <c:pt idx="0">
                  <c:v>Baudochselbst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Srovnání!$B$15:$B$19</c:f>
              <c:numCache>
                <c:formatCode>General</c:formatCode>
                <c:ptCount val="5"/>
                <c:pt idx="0">
                  <c:v>10</c:v>
                </c:pt>
                <c:pt idx="1">
                  <c:v>30</c:v>
                </c:pt>
                <c:pt idx="2">
                  <c:v>30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Srovnání!$C$15:$C$19</c:f>
              <c:numCache>
                <c:formatCode>General</c:formatCode>
                <c:ptCount val="5"/>
                <c:pt idx="0">
                  <c:v>37</c:v>
                </c:pt>
                <c:pt idx="1">
                  <c:v>112</c:v>
                </c:pt>
                <c:pt idx="2">
                  <c:v>165</c:v>
                </c:pt>
                <c:pt idx="3">
                  <c:v>55</c:v>
                </c:pt>
                <c:pt idx="4">
                  <c:v>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1BA-44EA-9AC8-6D3C1EE43B59}"/>
            </c:ext>
          </c:extLst>
        </c:ser>
        <c:ser>
          <c:idx val="2"/>
          <c:order val="2"/>
          <c:tx>
            <c:strRef>
              <c:f>Srovnání!$A$47</c:f>
              <c:strCache>
                <c:ptCount val="1"/>
                <c:pt idx="0">
                  <c:v>Rossato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Srovnání!$B$47:$B$51</c:f>
              <c:numCache>
                <c:formatCode>General</c:formatCode>
                <c:ptCount val="5"/>
                <c:pt idx="0">
                  <c:v>5</c:v>
                </c:pt>
                <c:pt idx="1">
                  <c:v>45</c:v>
                </c:pt>
                <c:pt idx="2">
                  <c:v>45</c:v>
                </c:pt>
                <c:pt idx="3">
                  <c:v>5</c:v>
                </c:pt>
                <c:pt idx="4">
                  <c:v>5</c:v>
                </c:pt>
              </c:numCache>
            </c:numRef>
          </c:xVal>
          <c:yVal>
            <c:numRef>
              <c:f>Srovnání!$C$47:$C$51</c:f>
              <c:numCache>
                <c:formatCode>General</c:formatCode>
                <c:ptCount val="5"/>
                <c:pt idx="0">
                  <c:v>27.677999999999997</c:v>
                </c:pt>
                <c:pt idx="1">
                  <c:v>249.10199999999998</c:v>
                </c:pt>
                <c:pt idx="2">
                  <c:v>285.0795</c:v>
                </c:pt>
                <c:pt idx="3">
                  <c:v>31.6755</c:v>
                </c:pt>
                <c:pt idx="4">
                  <c:v>27.677999999999997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1BA-44EA-9AC8-6D3C1EE43B59}"/>
            </c:ext>
          </c:extLst>
        </c:ser>
        <c:ser>
          <c:idx val="3"/>
          <c:order val="3"/>
          <c:tx>
            <c:v>Ivartrio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Srovnání!$B$27:$B$33</c:f>
              <c:numCache>
                <c:formatCode>General</c:formatCode>
                <c:ptCount val="7"/>
                <c:pt idx="0">
                  <c:v>10</c:v>
                </c:pt>
                <c:pt idx="1">
                  <c:v>25</c:v>
                </c:pt>
                <c:pt idx="2">
                  <c:v>25</c:v>
                </c:pt>
                <c:pt idx="3">
                  <c:v>35</c:v>
                </c:pt>
                <c:pt idx="4">
                  <c:v>35</c:v>
                </c:pt>
                <c:pt idx="5">
                  <c:v>10</c:v>
                </c:pt>
                <c:pt idx="6">
                  <c:v>10</c:v>
                </c:pt>
              </c:numCache>
            </c:numRef>
          </c:xVal>
          <c:yVal>
            <c:numRef>
              <c:f>Srovnání!$C$27:$C$33</c:f>
              <c:numCache>
                <c:formatCode>General</c:formatCode>
                <c:ptCount val="7"/>
                <c:pt idx="0">
                  <c:v>24</c:v>
                </c:pt>
                <c:pt idx="1">
                  <c:v>64</c:v>
                </c:pt>
                <c:pt idx="2">
                  <c:v>92</c:v>
                </c:pt>
                <c:pt idx="3">
                  <c:v>130</c:v>
                </c:pt>
                <c:pt idx="4">
                  <c:v>223</c:v>
                </c:pt>
                <c:pt idx="5">
                  <c:v>58</c:v>
                </c:pt>
                <c:pt idx="6">
                  <c:v>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497-4F5B-B2EB-25A22314DE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9152272"/>
        <c:axId val="456361008"/>
      </c:scatterChart>
      <c:valAx>
        <c:axId val="389152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baseline="0">
                    <a:effectLst/>
                  </a:rPr>
                  <a:t>t</a:t>
                </a:r>
                <a:r>
                  <a:rPr lang="cs-CZ" sz="1000" b="0" i="0" u="none" strike="noStrike" baseline="-25000">
                    <a:effectLst/>
                  </a:rPr>
                  <a:t>wm</a:t>
                </a:r>
                <a:r>
                  <a:rPr lang="cs-CZ" sz="1000" b="0" i="0" u="none" strike="noStrike" baseline="0">
                    <a:effectLst/>
                  </a:rPr>
                  <a:t> - t</a:t>
                </a:r>
                <a:r>
                  <a:rPr lang="cs-CZ" sz="1000" b="0" i="0" u="none" strike="noStrike" baseline="-25000">
                    <a:effectLst/>
                  </a:rPr>
                  <a:t>i</a:t>
                </a:r>
                <a:r>
                  <a:rPr lang="cs-CZ" sz="1000" b="0" i="0" u="none" strike="noStrike" baseline="0">
                    <a:effectLst/>
                  </a:rPr>
                  <a:t> 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[K]</a:t>
                </a:r>
              </a:p>
            </c:rich>
          </c:tx>
          <c:layout>
            <c:manualLayout>
              <c:xMode val="edge"/>
              <c:yMode val="edge"/>
              <c:x val="0.49420536017285882"/>
              <c:y val="0.835370562687325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56361008"/>
        <c:crosses val="autoZero"/>
        <c:crossBetween val="midCat"/>
      </c:valAx>
      <c:valAx>
        <c:axId val="456361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Měrný tepelný výkon q [W/</a:t>
                </a:r>
                <a:r>
                  <a:rPr lang="cs-CZ" sz="1000" b="0" i="0" u="none" strike="noStrike" baseline="0">
                    <a:effectLst/>
                  </a:rPr>
                  <a:t>m</a:t>
                </a:r>
                <a:r>
                  <a:rPr lang="cs-CZ" sz="1000" b="0" i="0" u="none" strike="noStrike" baseline="30000">
                    <a:effectLst/>
                  </a:rPr>
                  <a:t>2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91522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Systémy</a:t>
            </a:r>
            <a:r>
              <a:rPr lang="cs-CZ" baseline="0"/>
              <a:t> disponující teplosměrnou kovovou lamelou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Srovnání!$A$66</c:f>
              <c:strCache>
                <c:ptCount val="1"/>
                <c:pt idx="0">
                  <c:v>Kermi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Srovnání!$B$66:$B$70</c:f>
              <c:numCache>
                <c:formatCode>General</c:formatCode>
                <c:ptCount val="5"/>
                <c:pt idx="0">
                  <c:v>20</c:v>
                </c:pt>
                <c:pt idx="1">
                  <c:v>40</c:v>
                </c:pt>
                <c:pt idx="2">
                  <c:v>40</c:v>
                </c:pt>
                <c:pt idx="3">
                  <c:v>20</c:v>
                </c:pt>
                <c:pt idx="4">
                  <c:v>20</c:v>
                </c:pt>
              </c:numCache>
            </c:numRef>
          </c:xVal>
          <c:yVal>
            <c:numRef>
              <c:f>Srovnání!$C$66:$C$70</c:f>
              <c:numCache>
                <c:formatCode>General</c:formatCode>
                <c:ptCount val="5"/>
                <c:pt idx="0">
                  <c:v>45</c:v>
                </c:pt>
                <c:pt idx="1">
                  <c:v>95</c:v>
                </c:pt>
                <c:pt idx="2">
                  <c:v>120</c:v>
                </c:pt>
                <c:pt idx="3">
                  <c:v>60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2D-4864-B789-E33AAF07B7D5}"/>
            </c:ext>
          </c:extLst>
        </c:ser>
        <c:ser>
          <c:idx val="1"/>
          <c:order val="1"/>
          <c:tx>
            <c:strRef>
              <c:f>Srovnání!$A$78</c:f>
              <c:strCache>
                <c:ptCount val="1"/>
                <c:pt idx="0">
                  <c:v>Univenta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Srovnání!$B$78:$B$83</c:f>
              <c:numCache>
                <c:formatCode>General</c:formatCode>
                <c:ptCount val="6"/>
                <c:pt idx="0">
                  <c:v>2</c:v>
                </c:pt>
                <c:pt idx="1">
                  <c:v>18</c:v>
                </c:pt>
                <c:pt idx="2">
                  <c:v>18</c:v>
                </c:pt>
                <c:pt idx="3">
                  <c:v>16</c:v>
                </c:pt>
                <c:pt idx="4">
                  <c:v>2</c:v>
                </c:pt>
                <c:pt idx="5">
                  <c:v>2</c:v>
                </c:pt>
              </c:numCache>
            </c:numRef>
          </c:xVal>
          <c:yVal>
            <c:numRef>
              <c:f>Srovnání!$C$78:$C$83</c:f>
              <c:numCache>
                <c:formatCode>General</c:formatCode>
                <c:ptCount val="6"/>
                <c:pt idx="0">
                  <c:v>7.9753086419753103</c:v>
                </c:pt>
                <c:pt idx="1">
                  <c:v>91.561728395061735</c:v>
                </c:pt>
                <c:pt idx="2">
                  <c:v>101.18055555555556</c:v>
                </c:pt>
                <c:pt idx="3">
                  <c:v>101.18055555555556</c:v>
                </c:pt>
                <c:pt idx="4">
                  <c:v>10.45216049382716</c:v>
                </c:pt>
                <c:pt idx="5">
                  <c:v>7.9753086419753103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2D-4864-B789-E33AAF07B7D5}"/>
            </c:ext>
          </c:extLst>
        </c:ser>
        <c:ser>
          <c:idx val="2"/>
          <c:order val="2"/>
          <c:tx>
            <c:strRef>
              <c:f>Srovnání!$A$91</c:f>
              <c:strCache>
                <c:ptCount val="1"/>
                <c:pt idx="0">
                  <c:v>QuickTherm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Srovnání!$B$91:$B$95</c:f>
              <c:numCache>
                <c:formatCode>General</c:formatCode>
                <c:ptCount val="5"/>
                <c:pt idx="0">
                  <c:v>10</c:v>
                </c:pt>
                <c:pt idx="1">
                  <c:v>40</c:v>
                </c:pt>
                <c:pt idx="2">
                  <c:v>40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Srovnání!$C$91:$C$95</c:f>
              <c:numCache>
                <c:formatCode>General</c:formatCode>
                <c:ptCount val="5"/>
                <c:pt idx="0">
                  <c:v>34.700000000000003</c:v>
                </c:pt>
                <c:pt idx="1">
                  <c:v>141.80000000000001</c:v>
                </c:pt>
                <c:pt idx="2">
                  <c:v>186.2</c:v>
                </c:pt>
                <c:pt idx="3">
                  <c:v>45.6</c:v>
                </c:pt>
                <c:pt idx="4">
                  <c:v>34.700000000000003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A2D-4864-B789-E33AAF07B7D5}"/>
            </c:ext>
          </c:extLst>
        </c:ser>
        <c:ser>
          <c:idx val="3"/>
          <c:order val="3"/>
          <c:tx>
            <c:strRef>
              <c:f>Srovnání!$A$97</c:f>
              <c:strCache>
                <c:ptCount val="1"/>
                <c:pt idx="0">
                  <c:v>Uponor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Srovnání!$B$97:$B$98</c:f>
              <c:numCache>
                <c:formatCode>General</c:formatCode>
                <c:ptCount val="2"/>
                <c:pt idx="0">
                  <c:v>15</c:v>
                </c:pt>
                <c:pt idx="1">
                  <c:v>30</c:v>
                </c:pt>
              </c:numCache>
            </c:numRef>
          </c:xVal>
          <c:yVal>
            <c:numRef>
              <c:f>Srovnání!$C$97:$C$98</c:f>
              <c:numCache>
                <c:formatCode>General</c:formatCode>
                <c:ptCount val="2"/>
                <c:pt idx="0">
                  <c:v>62.355178721797955</c:v>
                </c:pt>
                <c:pt idx="1">
                  <c:v>125.14736200238102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A2D-4864-B789-E33AAF07B7D5}"/>
            </c:ext>
          </c:extLst>
        </c:ser>
        <c:ser>
          <c:idx val="4"/>
          <c:order val="4"/>
          <c:tx>
            <c:strRef>
              <c:f>Srovnání!$A$85</c:f>
              <c:strCache>
                <c:ptCount val="1"/>
                <c:pt idx="0">
                  <c:v>RothWerke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Srovnání!$B$85:$B$89</c:f>
              <c:numCache>
                <c:formatCode>General</c:formatCode>
                <c:ptCount val="5"/>
                <c:pt idx="0">
                  <c:v>15</c:v>
                </c:pt>
                <c:pt idx="1">
                  <c:v>30</c:v>
                </c:pt>
                <c:pt idx="2">
                  <c:v>30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Srovnání!$C$85:$C$89</c:f>
              <c:numCache>
                <c:formatCode>General</c:formatCode>
                <c:ptCount val="5"/>
                <c:pt idx="0">
                  <c:v>53</c:v>
                </c:pt>
                <c:pt idx="1">
                  <c:v>106</c:v>
                </c:pt>
                <c:pt idx="2">
                  <c:v>176</c:v>
                </c:pt>
                <c:pt idx="3">
                  <c:v>88</c:v>
                </c:pt>
                <c:pt idx="4">
                  <c:v>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A2D-4864-B789-E33AAF07B7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9312112"/>
        <c:axId val="89321168"/>
      </c:scatterChart>
      <c:valAx>
        <c:axId val="1849312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baseline="0">
                    <a:effectLst/>
                  </a:rPr>
                  <a:t>t</a:t>
                </a:r>
                <a:r>
                  <a:rPr lang="cs-CZ" sz="1000" b="0" i="0" u="none" strike="noStrike" baseline="-25000">
                    <a:effectLst/>
                  </a:rPr>
                  <a:t>wm</a:t>
                </a:r>
                <a:r>
                  <a:rPr lang="cs-CZ" sz="1000" b="0" i="0" u="none" strike="noStrike" baseline="0">
                    <a:effectLst/>
                  </a:rPr>
                  <a:t> - t</a:t>
                </a:r>
                <a:r>
                  <a:rPr lang="cs-CZ" sz="1000" b="0" i="0" u="none" strike="noStrike" baseline="-25000">
                    <a:effectLst/>
                  </a:rPr>
                  <a:t>i</a:t>
                </a:r>
                <a:r>
                  <a:rPr lang="cs-CZ" sz="1000" b="0" i="0" u="none" strike="noStrike" baseline="0">
                    <a:effectLst/>
                  </a:rPr>
                  <a:t> 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[K]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89321168"/>
        <c:crosses val="autoZero"/>
        <c:crossBetween val="midCat"/>
      </c:valAx>
      <c:valAx>
        <c:axId val="89321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Měrný tepelný výkon q [W/</a:t>
                </a:r>
                <a:r>
                  <a:rPr lang="cs-CZ" sz="1000" b="0" i="0" u="none" strike="noStrike" baseline="0">
                    <a:effectLst/>
                  </a:rPr>
                  <a:t>m</a:t>
                </a:r>
                <a:r>
                  <a:rPr lang="cs-CZ" sz="1000" b="0" i="0" u="none" strike="noStrike" baseline="30000">
                    <a:effectLst/>
                  </a:rPr>
                  <a:t>2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849312112"/>
        <c:crosses val="autoZero"/>
        <c:crossBetween val="midCat"/>
        <c:majorUnit val="4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321855601383161"/>
          <c:y val="0.89409667541557303"/>
          <c:w val="0.70279000708853001"/>
          <c:h val="5.23868561824185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Systémy</a:t>
            </a:r>
            <a:r>
              <a:rPr lang="cs-CZ" baseline="0"/>
              <a:t> bez kovové teplosměrné lamely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Srovnání!$A$72</c:f>
              <c:strCache>
                <c:ptCount val="1"/>
                <c:pt idx="0">
                  <c:v>Rehau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Srovnání!$B$72:$B$73</c:f>
              <c:numCache>
                <c:formatCode>General</c:formatCode>
                <c:ptCount val="2"/>
                <c:pt idx="0">
                  <c:v>3</c:v>
                </c:pt>
                <c:pt idx="1">
                  <c:v>21</c:v>
                </c:pt>
              </c:numCache>
            </c:numRef>
          </c:xVal>
          <c:yVal>
            <c:numRef>
              <c:f>Srovnání!$C$72:$C$73</c:f>
              <c:numCache>
                <c:formatCode>General</c:formatCode>
                <c:ptCount val="2"/>
                <c:pt idx="0">
                  <c:v>10.058398030028386</c:v>
                </c:pt>
                <c:pt idx="1">
                  <c:v>99.788296453367067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C80-4709-A151-F1906237F9A8}"/>
            </c:ext>
          </c:extLst>
        </c:ser>
        <c:ser>
          <c:idx val="1"/>
          <c:order val="1"/>
          <c:tx>
            <c:strRef>
              <c:f>Srovnání!$A$78</c:f>
              <c:strCache>
                <c:ptCount val="1"/>
                <c:pt idx="0">
                  <c:v>Univenta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Srovnání!$B$78:$B$83</c:f>
              <c:numCache>
                <c:formatCode>General</c:formatCode>
                <c:ptCount val="6"/>
                <c:pt idx="0">
                  <c:v>2</c:v>
                </c:pt>
                <c:pt idx="1">
                  <c:v>18</c:v>
                </c:pt>
                <c:pt idx="2">
                  <c:v>18</c:v>
                </c:pt>
                <c:pt idx="3">
                  <c:v>16</c:v>
                </c:pt>
                <c:pt idx="4">
                  <c:v>2</c:v>
                </c:pt>
                <c:pt idx="5">
                  <c:v>2</c:v>
                </c:pt>
              </c:numCache>
            </c:numRef>
          </c:xVal>
          <c:yVal>
            <c:numRef>
              <c:f>Srovnání!$C$78:$C$83</c:f>
              <c:numCache>
                <c:formatCode>General</c:formatCode>
                <c:ptCount val="6"/>
                <c:pt idx="0">
                  <c:v>7.9753086419753103</c:v>
                </c:pt>
                <c:pt idx="1">
                  <c:v>91.561728395061735</c:v>
                </c:pt>
                <c:pt idx="2">
                  <c:v>101.18055555555556</c:v>
                </c:pt>
                <c:pt idx="3">
                  <c:v>101.18055555555556</c:v>
                </c:pt>
                <c:pt idx="4">
                  <c:v>10.45216049382716</c:v>
                </c:pt>
                <c:pt idx="5">
                  <c:v>7.9753086419753103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C80-4709-A151-F1906237F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749200"/>
        <c:axId val="89328848"/>
      </c:scatterChart>
      <c:valAx>
        <c:axId val="397749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baseline="0">
                    <a:effectLst/>
                  </a:rPr>
                  <a:t>t</a:t>
                </a:r>
                <a:r>
                  <a:rPr lang="cs-CZ" sz="1000" b="0" i="0" u="none" strike="noStrike" baseline="-25000">
                    <a:effectLst/>
                  </a:rPr>
                  <a:t>wm</a:t>
                </a:r>
                <a:r>
                  <a:rPr lang="cs-CZ" sz="1000" b="0" i="0" u="none" strike="noStrike" baseline="0">
                    <a:effectLst/>
                  </a:rPr>
                  <a:t> - t</a:t>
                </a:r>
                <a:r>
                  <a:rPr lang="cs-CZ" sz="1000" b="0" i="0" u="none" strike="noStrike" baseline="-25000">
                    <a:effectLst/>
                  </a:rPr>
                  <a:t>i</a:t>
                </a:r>
                <a:r>
                  <a:rPr lang="cs-CZ" sz="1000" b="0" i="0" u="none" strike="noStrike" baseline="0">
                    <a:effectLst/>
                  </a:rPr>
                  <a:t> 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[K]</a:t>
                </a:r>
              </a:p>
            </c:rich>
          </c:tx>
          <c:layout>
            <c:manualLayout>
              <c:xMode val="edge"/>
              <c:yMode val="edge"/>
              <c:x val="0.44645753057463561"/>
              <c:y val="0.8466061336927479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89328848"/>
        <c:crosses val="autoZero"/>
        <c:crossBetween val="midCat"/>
      </c:valAx>
      <c:valAx>
        <c:axId val="8932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Měrný tepelný výkon q [W/</a:t>
                </a:r>
                <a:r>
                  <a:rPr lang="cs-CZ" sz="1000" b="0" i="0" u="none" strike="noStrike" baseline="0">
                    <a:effectLst/>
                  </a:rPr>
                  <a:t>m</a:t>
                </a:r>
                <a:r>
                  <a:rPr lang="cs-CZ" sz="1000" b="0" i="0" u="none" strike="noStrike" baseline="30000">
                    <a:effectLst/>
                  </a:rPr>
                  <a:t>2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7749200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Suché systémy</a:t>
            </a:r>
            <a:r>
              <a:rPr lang="cs-CZ" baseline="0"/>
              <a:t> s izolací pod topnými deskami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0.14370603674540683"/>
          <c:y val="0.17634259259259263"/>
          <c:w val="0.81862729658792655"/>
          <c:h val="0.51681284631087776"/>
        </c:manualLayout>
      </c:layout>
      <c:scatterChart>
        <c:scatterStyle val="lineMarker"/>
        <c:varyColors val="0"/>
        <c:ser>
          <c:idx val="0"/>
          <c:order val="0"/>
          <c:tx>
            <c:strRef>
              <c:f>Srovnání!$A$66</c:f>
              <c:strCache>
                <c:ptCount val="1"/>
                <c:pt idx="0">
                  <c:v>Kermi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Srovnání!$B$66:$B$70</c:f>
              <c:numCache>
                <c:formatCode>General</c:formatCode>
                <c:ptCount val="5"/>
                <c:pt idx="0">
                  <c:v>20</c:v>
                </c:pt>
                <c:pt idx="1">
                  <c:v>40</c:v>
                </c:pt>
                <c:pt idx="2">
                  <c:v>40</c:v>
                </c:pt>
                <c:pt idx="3">
                  <c:v>20</c:v>
                </c:pt>
                <c:pt idx="4">
                  <c:v>20</c:v>
                </c:pt>
              </c:numCache>
            </c:numRef>
          </c:xVal>
          <c:yVal>
            <c:numRef>
              <c:f>Srovnání!$C$66:$C$70</c:f>
              <c:numCache>
                <c:formatCode>General</c:formatCode>
                <c:ptCount val="5"/>
                <c:pt idx="0">
                  <c:v>45</c:v>
                </c:pt>
                <c:pt idx="1">
                  <c:v>95</c:v>
                </c:pt>
                <c:pt idx="2">
                  <c:v>120</c:v>
                </c:pt>
                <c:pt idx="3">
                  <c:v>60</c:v>
                </c:pt>
                <c:pt idx="4">
                  <c:v>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90-466F-9565-DB0B01C3358C}"/>
            </c:ext>
          </c:extLst>
        </c:ser>
        <c:ser>
          <c:idx val="1"/>
          <c:order val="1"/>
          <c:tx>
            <c:strRef>
              <c:f>Srovnání!$A$78</c:f>
              <c:strCache>
                <c:ptCount val="1"/>
                <c:pt idx="0">
                  <c:v>Univenta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Srovnání!$B$78:$B$83</c:f>
              <c:numCache>
                <c:formatCode>General</c:formatCode>
                <c:ptCount val="6"/>
                <c:pt idx="0">
                  <c:v>2</c:v>
                </c:pt>
                <c:pt idx="1">
                  <c:v>18</c:v>
                </c:pt>
                <c:pt idx="2">
                  <c:v>18</c:v>
                </c:pt>
                <c:pt idx="3">
                  <c:v>16</c:v>
                </c:pt>
                <c:pt idx="4">
                  <c:v>2</c:v>
                </c:pt>
                <c:pt idx="5">
                  <c:v>2</c:v>
                </c:pt>
              </c:numCache>
            </c:numRef>
          </c:xVal>
          <c:yVal>
            <c:numRef>
              <c:f>Srovnání!$C$78:$C$83</c:f>
              <c:numCache>
                <c:formatCode>General</c:formatCode>
                <c:ptCount val="6"/>
                <c:pt idx="0">
                  <c:v>7.9753086419753103</c:v>
                </c:pt>
                <c:pt idx="1">
                  <c:v>91.561728395061735</c:v>
                </c:pt>
                <c:pt idx="2">
                  <c:v>101.18055555555556</c:v>
                </c:pt>
                <c:pt idx="3">
                  <c:v>101.18055555555556</c:v>
                </c:pt>
                <c:pt idx="4">
                  <c:v>10.45216049382716</c:v>
                </c:pt>
                <c:pt idx="5">
                  <c:v>7.9753086419753103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90-466F-9565-DB0B01C3358C}"/>
            </c:ext>
          </c:extLst>
        </c:ser>
        <c:ser>
          <c:idx val="2"/>
          <c:order val="2"/>
          <c:tx>
            <c:strRef>
              <c:f>Srovnání!$A$91</c:f>
              <c:strCache>
                <c:ptCount val="1"/>
                <c:pt idx="0">
                  <c:v>QuickTherm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Srovnání!$B$91:$B$95</c:f>
              <c:numCache>
                <c:formatCode>General</c:formatCode>
                <c:ptCount val="5"/>
                <c:pt idx="0">
                  <c:v>10</c:v>
                </c:pt>
                <c:pt idx="1">
                  <c:v>40</c:v>
                </c:pt>
                <c:pt idx="2">
                  <c:v>40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Srovnání!$C$91:$C$95</c:f>
              <c:numCache>
                <c:formatCode>General</c:formatCode>
                <c:ptCount val="5"/>
                <c:pt idx="0">
                  <c:v>34.700000000000003</c:v>
                </c:pt>
                <c:pt idx="1">
                  <c:v>141.80000000000001</c:v>
                </c:pt>
                <c:pt idx="2">
                  <c:v>186.2</c:v>
                </c:pt>
                <c:pt idx="3">
                  <c:v>45.6</c:v>
                </c:pt>
                <c:pt idx="4">
                  <c:v>34.700000000000003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90-466F-9565-DB0B01C3358C}"/>
            </c:ext>
          </c:extLst>
        </c:ser>
        <c:ser>
          <c:idx val="3"/>
          <c:order val="3"/>
          <c:tx>
            <c:strRef>
              <c:f>Srovnání!$A$97</c:f>
              <c:strCache>
                <c:ptCount val="1"/>
                <c:pt idx="0">
                  <c:v>Uponor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Srovnání!$B$97:$B$98</c:f>
              <c:numCache>
                <c:formatCode>General</c:formatCode>
                <c:ptCount val="2"/>
                <c:pt idx="0">
                  <c:v>15</c:v>
                </c:pt>
                <c:pt idx="1">
                  <c:v>30</c:v>
                </c:pt>
              </c:numCache>
            </c:numRef>
          </c:xVal>
          <c:yVal>
            <c:numRef>
              <c:f>Srovnání!$C$97:$C$98</c:f>
              <c:numCache>
                <c:formatCode>General</c:formatCode>
                <c:ptCount val="2"/>
                <c:pt idx="0">
                  <c:v>62.355178721797955</c:v>
                </c:pt>
                <c:pt idx="1">
                  <c:v>125.14736200238102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A90-466F-9565-DB0B01C3358C}"/>
            </c:ext>
          </c:extLst>
        </c:ser>
        <c:ser>
          <c:idx val="4"/>
          <c:order val="4"/>
          <c:tx>
            <c:strRef>
              <c:f>Srovnání!$A$85</c:f>
              <c:strCache>
                <c:ptCount val="1"/>
                <c:pt idx="0">
                  <c:v>RothWerke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Srovnání!$B$85:$B$89</c:f>
              <c:numCache>
                <c:formatCode>General</c:formatCode>
                <c:ptCount val="5"/>
                <c:pt idx="0">
                  <c:v>15</c:v>
                </c:pt>
                <c:pt idx="1">
                  <c:v>30</c:v>
                </c:pt>
                <c:pt idx="2">
                  <c:v>30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Srovnání!$C$85:$C$89</c:f>
              <c:numCache>
                <c:formatCode>General</c:formatCode>
                <c:ptCount val="5"/>
                <c:pt idx="0">
                  <c:v>53</c:v>
                </c:pt>
                <c:pt idx="1">
                  <c:v>106</c:v>
                </c:pt>
                <c:pt idx="2">
                  <c:v>176</c:v>
                </c:pt>
                <c:pt idx="3">
                  <c:v>88</c:v>
                </c:pt>
                <c:pt idx="4">
                  <c:v>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A90-466F-9565-DB0B01C33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9151344"/>
        <c:axId val="89325008"/>
      </c:scatterChart>
      <c:valAx>
        <c:axId val="389151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baseline="0">
                    <a:effectLst/>
                  </a:rPr>
                  <a:t>t</a:t>
                </a:r>
                <a:r>
                  <a:rPr lang="cs-CZ" sz="1000" b="0" i="0" u="none" strike="noStrike" baseline="-25000">
                    <a:effectLst/>
                  </a:rPr>
                  <a:t>wm</a:t>
                </a:r>
                <a:r>
                  <a:rPr lang="cs-CZ" sz="1000" b="0" i="0" u="none" strike="noStrike" baseline="0">
                    <a:effectLst/>
                  </a:rPr>
                  <a:t> - t</a:t>
                </a:r>
                <a:r>
                  <a:rPr lang="cs-CZ" sz="1000" b="0" i="0" u="none" strike="noStrike" baseline="-25000">
                    <a:effectLst/>
                  </a:rPr>
                  <a:t>i</a:t>
                </a:r>
                <a:r>
                  <a:rPr lang="cs-CZ" sz="1000" b="0" i="0" u="none" strike="noStrike" baseline="0">
                    <a:effectLst/>
                  </a:rPr>
                  <a:t> 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[K]     </a:t>
                </a:r>
              </a:p>
            </c:rich>
          </c:tx>
          <c:layout>
            <c:manualLayout>
              <c:xMode val="edge"/>
              <c:yMode val="edge"/>
              <c:x val="0.4651030183727034"/>
              <c:y val="0.7727770487022455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89325008"/>
        <c:crosses val="autoZero"/>
        <c:crossBetween val="midCat"/>
      </c:valAx>
      <c:valAx>
        <c:axId val="89325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</a:t>
                </a:r>
                <a:r>
                  <a:rPr lang="cs-CZ" sz="1000" b="0" i="1" baseline="0">
                    <a:effectLst/>
                  </a:rPr>
                  <a:t>q</a:t>
                </a:r>
                <a:r>
                  <a:rPr lang="cs-CZ" sz="1000" b="0" i="0" baseline="0">
                    <a:effectLst/>
                  </a:rPr>
                  <a:t>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91513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Suché systémy bez izolace,</a:t>
            </a:r>
            <a:r>
              <a:rPr lang="cs-CZ" baseline="0"/>
              <a:t> pouze se vzduchovou mezerou</a:t>
            </a:r>
            <a:endParaRPr lang="cs-CZ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Srovnání!$A$72</c:f>
              <c:strCache>
                <c:ptCount val="1"/>
                <c:pt idx="0">
                  <c:v>Rehau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Srovnání!$B$72:$B$73</c:f>
              <c:numCache>
                <c:formatCode>General</c:formatCode>
                <c:ptCount val="2"/>
                <c:pt idx="0">
                  <c:v>3</c:v>
                </c:pt>
                <c:pt idx="1">
                  <c:v>21</c:v>
                </c:pt>
              </c:numCache>
            </c:numRef>
          </c:xVal>
          <c:yVal>
            <c:numRef>
              <c:f>Srovnání!$C$72:$C$73</c:f>
              <c:numCache>
                <c:formatCode>General</c:formatCode>
                <c:ptCount val="2"/>
                <c:pt idx="0">
                  <c:v>10.058398030028386</c:v>
                </c:pt>
                <c:pt idx="1">
                  <c:v>99.788296453367067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9BA-43C0-8FF7-08CE0483CF7A}"/>
            </c:ext>
          </c:extLst>
        </c:ser>
        <c:ser>
          <c:idx val="1"/>
          <c:order val="1"/>
          <c:tx>
            <c:strRef>
              <c:f>Srovnání!$A$78</c:f>
              <c:strCache>
                <c:ptCount val="1"/>
                <c:pt idx="0">
                  <c:v>Univenta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Srovnání!$B$78:$B$83</c:f>
              <c:numCache>
                <c:formatCode>General</c:formatCode>
                <c:ptCount val="6"/>
                <c:pt idx="0">
                  <c:v>2</c:v>
                </c:pt>
                <c:pt idx="1">
                  <c:v>18</c:v>
                </c:pt>
                <c:pt idx="2">
                  <c:v>18</c:v>
                </c:pt>
                <c:pt idx="3">
                  <c:v>16</c:v>
                </c:pt>
                <c:pt idx="4">
                  <c:v>2</c:v>
                </c:pt>
                <c:pt idx="5">
                  <c:v>2</c:v>
                </c:pt>
              </c:numCache>
            </c:numRef>
          </c:xVal>
          <c:yVal>
            <c:numRef>
              <c:f>Srovnání!$C$78:$C$83</c:f>
              <c:numCache>
                <c:formatCode>General</c:formatCode>
                <c:ptCount val="6"/>
                <c:pt idx="0">
                  <c:v>7.9753086419753103</c:v>
                </c:pt>
                <c:pt idx="1">
                  <c:v>91.561728395061735</c:v>
                </c:pt>
                <c:pt idx="2">
                  <c:v>101.18055555555556</c:v>
                </c:pt>
                <c:pt idx="3">
                  <c:v>101.18055555555556</c:v>
                </c:pt>
                <c:pt idx="4">
                  <c:v>10.45216049382716</c:v>
                </c:pt>
                <c:pt idx="5">
                  <c:v>7.9753086419753103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9BA-43C0-8FF7-08CE0483CF7A}"/>
            </c:ext>
          </c:extLst>
        </c:ser>
        <c:ser>
          <c:idx val="2"/>
          <c:order val="2"/>
          <c:tx>
            <c:strRef>
              <c:f>Srovnání!$A$97</c:f>
              <c:strCache>
                <c:ptCount val="1"/>
                <c:pt idx="0">
                  <c:v>Uponor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Srovnání!$B$97:$B$98</c:f>
              <c:numCache>
                <c:formatCode>General</c:formatCode>
                <c:ptCount val="2"/>
                <c:pt idx="0">
                  <c:v>15</c:v>
                </c:pt>
                <c:pt idx="1">
                  <c:v>30</c:v>
                </c:pt>
              </c:numCache>
            </c:numRef>
          </c:xVal>
          <c:yVal>
            <c:numRef>
              <c:f>Srovnání!$C$97:$C$98</c:f>
              <c:numCache>
                <c:formatCode>General</c:formatCode>
                <c:ptCount val="2"/>
                <c:pt idx="0">
                  <c:v>62.355178721797955</c:v>
                </c:pt>
                <c:pt idx="1">
                  <c:v>125.14736200238102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9BA-43C0-8FF7-08CE0483CF7A}"/>
            </c:ext>
          </c:extLst>
        </c:ser>
        <c:ser>
          <c:idx val="3"/>
          <c:order val="3"/>
          <c:tx>
            <c:strRef>
              <c:f>Srovnání!$A$85</c:f>
              <c:strCache>
                <c:ptCount val="1"/>
                <c:pt idx="0">
                  <c:v>RothWerke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Srovnání!$B$85:$B$89</c:f>
              <c:numCache>
                <c:formatCode>General</c:formatCode>
                <c:ptCount val="5"/>
                <c:pt idx="0">
                  <c:v>15</c:v>
                </c:pt>
                <c:pt idx="1">
                  <c:v>30</c:v>
                </c:pt>
                <c:pt idx="2">
                  <c:v>30</c:v>
                </c:pt>
                <c:pt idx="3">
                  <c:v>15</c:v>
                </c:pt>
                <c:pt idx="4">
                  <c:v>15</c:v>
                </c:pt>
              </c:numCache>
            </c:numRef>
          </c:xVal>
          <c:yVal>
            <c:numRef>
              <c:f>Srovnání!$C$85:$C$89</c:f>
              <c:numCache>
                <c:formatCode>General</c:formatCode>
                <c:ptCount val="5"/>
                <c:pt idx="0">
                  <c:v>53</c:v>
                </c:pt>
                <c:pt idx="1">
                  <c:v>106</c:v>
                </c:pt>
                <c:pt idx="2">
                  <c:v>176</c:v>
                </c:pt>
                <c:pt idx="3">
                  <c:v>88</c:v>
                </c:pt>
                <c:pt idx="4">
                  <c:v>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9BA-43C0-8FF7-08CE0483CF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9144384"/>
        <c:axId val="89349968"/>
      </c:scatterChart>
      <c:valAx>
        <c:axId val="389144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u="none" strike="noStrike" baseline="0">
                    <a:effectLst/>
                  </a:rPr>
                  <a:t>t</a:t>
                </a:r>
                <a:r>
                  <a:rPr lang="cs-CZ" sz="1000" b="0" i="0" u="none" strike="noStrike" baseline="-25000">
                    <a:effectLst/>
                  </a:rPr>
                  <a:t>wm</a:t>
                </a:r>
                <a:r>
                  <a:rPr lang="cs-CZ" sz="1000" b="0" i="0" u="none" strike="noStrike" baseline="0">
                    <a:effectLst/>
                  </a:rPr>
                  <a:t> - t</a:t>
                </a:r>
                <a:r>
                  <a:rPr lang="cs-CZ" sz="1000" b="0" i="0" u="none" strike="noStrike" baseline="-25000">
                    <a:effectLst/>
                  </a:rPr>
                  <a:t>i</a:t>
                </a:r>
                <a:r>
                  <a:rPr lang="cs-CZ" sz="1000" b="0" i="0" u="none" strike="noStrike" baseline="0">
                    <a:effectLst/>
                  </a:rPr>
                  <a:t> </a:t>
                </a:r>
                <a:r>
                  <a:rPr lang="cs-CZ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+mn-lt"/>
                    <a:ea typeface="+mn-ea"/>
                    <a:cs typeface="+mn-cs"/>
                  </a:rPr>
                  <a:t>[K]    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lang="cs-CZ"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89349968"/>
        <c:crosses val="autoZero"/>
        <c:crossBetween val="midCat"/>
      </c:valAx>
      <c:valAx>
        <c:axId val="89349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</a:t>
                </a:r>
                <a:r>
                  <a:rPr lang="cs-CZ" sz="1000" b="0" i="1" baseline="0">
                    <a:effectLst/>
                  </a:rPr>
                  <a:t>q</a:t>
                </a:r>
                <a:r>
                  <a:rPr lang="cs-CZ" sz="1000" b="0" i="0" baseline="0">
                    <a:effectLst/>
                  </a:rPr>
                  <a:t>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9144384"/>
        <c:crosses val="autoZero"/>
        <c:crossBetween val="midCat"/>
        <c:majorUnit val="4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cs-CZ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cs-CZ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Suché systémy s izolací pod otopnými deskami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2566771428249582E-2"/>
          <c:y val="7.5102381155424155E-2"/>
          <c:w val="0.90658916562468317"/>
          <c:h val="0.76056927902062788"/>
        </c:manualLayout>
      </c:layout>
      <c:scatterChart>
        <c:scatterStyle val="smoothMarker"/>
        <c:varyColors val="0"/>
        <c:ser>
          <c:idx val="0"/>
          <c:order val="0"/>
          <c:tx>
            <c:v>Kermi</c:v>
          </c:tx>
          <c:spPr>
            <a:ln w="1905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Kermi!$Q$8:$Q$12</c:f>
              <c:numCache>
                <c:formatCode>General</c:formatCode>
                <c:ptCount val="5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</c:numCache>
            </c:numRef>
          </c:xVal>
          <c:yVal>
            <c:numRef>
              <c:f>Kermi!$R$8:$R$12</c:f>
              <c:numCache>
                <c:formatCode>General</c:formatCode>
                <c:ptCount val="5"/>
                <c:pt idx="0">
                  <c:v>60</c:v>
                </c:pt>
                <c:pt idx="1">
                  <c:v>75</c:v>
                </c:pt>
                <c:pt idx="2">
                  <c:v>90</c:v>
                </c:pt>
                <c:pt idx="3">
                  <c:v>105</c:v>
                </c:pt>
                <c:pt idx="4">
                  <c:v>120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6A-9480-4B42-AA23-308973335EEB}"/>
            </c:ext>
          </c:extLst>
        </c:ser>
        <c:ser>
          <c:idx val="2"/>
          <c:order val="1"/>
          <c:tx>
            <c:v>Univenta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Univenta!$W$49:$W$57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</c:numCache>
            </c:numRef>
          </c:xVal>
          <c:yVal>
            <c:numRef>
              <c:f>Univenta!$Y$49:$Y$57</c:f>
              <c:numCache>
                <c:formatCode>General</c:formatCode>
                <c:ptCount val="9"/>
                <c:pt idx="0">
                  <c:v>7.9753086419753103</c:v>
                </c:pt>
                <c:pt idx="1">
                  <c:v>17.202160493827162</c:v>
                </c:pt>
                <c:pt idx="2">
                  <c:v>27.560185185185187</c:v>
                </c:pt>
                <c:pt idx="3">
                  <c:v>37.763888888888886</c:v>
                </c:pt>
                <c:pt idx="4">
                  <c:v>48.007716049382722</c:v>
                </c:pt>
                <c:pt idx="5">
                  <c:v>59.96913580246914</c:v>
                </c:pt>
                <c:pt idx="6">
                  <c:v>69.680555555555557</c:v>
                </c:pt>
                <c:pt idx="7">
                  <c:v>80.320987654320987</c:v>
                </c:pt>
                <c:pt idx="8">
                  <c:v>91.561728395061735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6D-9480-4B42-AA23-308973335EEB}"/>
            </c:ext>
          </c:extLst>
        </c:ser>
        <c:ser>
          <c:idx val="3"/>
          <c:order val="2"/>
          <c:tx>
            <c:strRef>
              <c:f>Univenta!$V$59</c:f>
              <c:strCache>
                <c:ptCount val="1"/>
                <c:pt idx="0">
                  <c:v>Aktivní desky 12,5 mm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Univenta!$W$59:$W$67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</c:numCache>
            </c:numRef>
          </c:xVal>
          <c:yVal>
            <c:numRef>
              <c:f>Univenta!$Y$59:$Y$67</c:f>
              <c:numCache>
                <c:formatCode>General</c:formatCode>
                <c:ptCount val="9"/>
                <c:pt idx="0">
                  <c:v>9.4043209876543212</c:v>
                </c:pt>
                <c:pt idx="1">
                  <c:v>19.891975308641975</c:v>
                </c:pt>
                <c:pt idx="2">
                  <c:v>31.087962962962965</c:v>
                </c:pt>
                <c:pt idx="3">
                  <c:v>42.212962962962969</c:v>
                </c:pt>
                <c:pt idx="4">
                  <c:v>53.228395061728392</c:v>
                </c:pt>
                <c:pt idx="5">
                  <c:v>65.384259259259252</c:v>
                </c:pt>
                <c:pt idx="6">
                  <c:v>77.54475308641976</c:v>
                </c:pt>
                <c:pt idx="7">
                  <c:v>89.513888888888886</c:v>
                </c:pt>
                <c:pt idx="8">
                  <c:v>101.47839506172839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6E-9480-4B42-AA23-308973335EEB}"/>
            </c:ext>
          </c:extLst>
        </c:ser>
        <c:ser>
          <c:idx val="4"/>
          <c:order val="3"/>
          <c:tx>
            <c:strRef>
              <c:f>Univenta!$V$69</c:f>
              <c:strCache>
                <c:ptCount val="1"/>
                <c:pt idx="0">
                  <c:v>Delgado + SDK 0,3 W/mK tl. 10 mm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Univenta!$W$69:$W$76</c:f>
              <c:numCache>
                <c:formatCode>General</c:formatCode>
                <c:ptCount val="8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</c:numCache>
            </c:numRef>
          </c:xVal>
          <c:yVal>
            <c:numRef>
              <c:f>Univenta!$Y$69:$Y$76</c:f>
              <c:numCache>
                <c:formatCode>General</c:formatCode>
                <c:ptCount val="8"/>
                <c:pt idx="0">
                  <c:v>9.9398148148148149</c:v>
                </c:pt>
                <c:pt idx="1">
                  <c:v>20.868827160493826</c:v>
                </c:pt>
                <c:pt idx="2">
                  <c:v>32.418209876543216</c:v>
                </c:pt>
                <c:pt idx="3">
                  <c:v>44.146604938271601</c:v>
                </c:pt>
                <c:pt idx="4">
                  <c:v>56.217592592592595</c:v>
                </c:pt>
                <c:pt idx="5">
                  <c:v>68.787037037037038</c:v>
                </c:pt>
                <c:pt idx="6">
                  <c:v>81.171296296296291</c:v>
                </c:pt>
                <c:pt idx="7">
                  <c:v>93.745370370370367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6F-9480-4B42-AA23-308973335EEB}"/>
            </c:ext>
          </c:extLst>
        </c:ser>
        <c:ser>
          <c:idx val="5"/>
          <c:order val="4"/>
          <c:tx>
            <c:strRef>
              <c:f>Univenta!$V$79</c:f>
              <c:strCache>
                <c:ptCount val="1"/>
                <c:pt idx="0">
                  <c:v>Delgado + SDK 0,45 W/mK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Univenta!$W$79:$W$86</c:f>
              <c:numCache>
                <c:formatCode>General</c:formatCode>
                <c:ptCount val="8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</c:numCache>
            </c:numRef>
          </c:xVal>
          <c:yVal>
            <c:numRef>
              <c:f>Univenta!$Y$79:$Y$86</c:f>
              <c:numCache>
                <c:formatCode>General</c:formatCode>
                <c:ptCount val="8"/>
                <c:pt idx="0">
                  <c:v>10.45216049382716</c:v>
                </c:pt>
                <c:pt idx="1">
                  <c:v>22.412037037037038</c:v>
                </c:pt>
                <c:pt idx="2">
                  <c:v>34.669753086419753</c:v>
                </c:pt>
                <c:pt idx="3">
                  <c:v>47.503086419753089</c:v>
                </c:pt>
                <c:pt idx="4">
                  <c:v>60.425925925925924</c:v>
                </c:pt>
                <c:pt idx="5">
                  <c:v>74.052469135802468</c:v>
                </c:pt>
                <c:pt idx="6">
                  <c:v>87.691358024691354</c:v>
                </c:pt>
                <c:pt idx="7">
                  <c:v>101.18055555555556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70-9480-4B42-AA23-308973335EEB}"/>
            </c:ext>
          </c:extLst>
        </c:ser>
        <c:ser>
          <c:idx val="6"/>
          <c:order val="5"/>
          <c:tx>
            <c:v>QuickTherm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QuickTherm!$C$7:$C$13</c:f>
              <c:numCache>
                <c:formatCode>General</c:formatCode>
                <c:ptCount val="7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</c:numCache>
            </c:numRef>
          </c:xVal>
          <c:yVal>
            <c:numRef>
              <c:f>QuickTherm!$D$7:$D$13</c:f>
              <c:numCache>
                <c:formatCode>General</c:formatCode>
                <c:ptCount val="7"/>
                <c:pt idx="0">
                  <c:v>45.6</c:v>
                </c:pt>
                <c:pt idx="1">
                  <c:v>69.2</c:v>
                </c:pt>
                <c:pt idx="2">
                  <c:v>92.7</c:v>
                </c:pt>
                <c:pt idx="3">
                  <c:v>116.1</c:v>
                </c:pt>
                <c:pt idx="4">
                  <c:v>139.5</c:v>
                </c:pt>
                <c:pt idx="5">
                  <c:v>162.80000000000001</c:v>
                </c:pt>
                <c:pt idx="6">
                  <c:v>186.2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71-9480-4B42-AA23-308973335EEB}"/>
            </c:ext>
          </c:extLst>
        </c:ser>
        <c:ser>
          <c:idx val="7"/>
          <c:order val="6"/>
          <c:tx>
            <c:v>25 cm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QuickTherm!$C$14:$C$20</c:f>
              <c:numCache>
                <c:formatCode>General</c:formatCode>
                <c:ptCount val="7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</c:numCache>
            </c:numRef>
          </c:xVal>
          <c:yVal>
            <c:numRef>
              <c:f>QuickTherm!$D$14:$D$20</c:f>
              <c:numCache>
                <c:formatCode>General</c:formatCode>
                <c:ptCount val="7"/>
                <c:pt idx="0">
                  <c:v>34.700000000000003</c:v>
                </c:pt>
                <c:pt idx="1">
                  <c:v>52.8</c:v>
                </c:pt>
                <c:pt idx="2">
                  <c:v>70.599999999999994</c:v>
                </c:pt>
                <c:pt idx="3">
                  <c:v>88.5</c:v>
                </c:pt>
                <c:pt idx="4">
                  <c:v>106.3</c:v>
                </c:pt>
                <c:pt idx="5">
                  <c:v>124</c:v>
                </c:pt>
                <c:pt idx="6">
                  <c:v>141.80000000000001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72-9480-4B42-AA23-308973335EEB}"/>
            </c:ext>
          </c:extLst>
        </c:ser>
        <c:ser>
          <c:idx val="8"/>
          <c:order val="7"/>
          <c:tx>
            <c:strRef>
              <c:f>Uponor!$T$32</c:f>
              <c:strCache>
                <c:ptCount val="1"/>
                <c:pt idx="0">
                  <c:v>Uponor Renovis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Uponor!$U$36:$U$39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Uponor!$W$36:$W$39</c:f>
              <c:numCache>
                <c:formatCode>General</c:formatCode>
                <c:ptCount val="4"/>
                <c:pt idx="0">
                  <c:v>62.355178721797955</c:v>
                </c:pt>
                <c:pt idx="1">
                  <c:v>83.402537820494203</c:v>
                </c:pt>
                <c:pt idx="2">
                  <c:v>104.44699323441446</c:v>
                </c:pt>
                <c:pt idx="3">
                  <c:v>125.14736200238102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73-9480-4B42-AA23-308973335EEB}"/>
            </c:ext>
          </c:extLst>
        </c:ser>
        <c:ser>
          <c:idx val="9"/>
          <c:order val="8"/>
          <c:tx>
            <c:v>Roth Werke</c:v>
          </c:tx>
          <c:spPr>
            <a:ln w="190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'Roth Werke'!$D$60:$D$63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Werke'!$E$60:$E$63</c:f>
              <c:numCache>
                <c:formatCode>General</c:formatCode>
                <c:ptCount val="4"/>
                <c:pt idx="0">
                  <c:v>88</c:v>
                </c:pt>
                <c:pt idx="1">
                  <c:v>117</c:v>
                </c:pt>
                <c:pt idx="2">
                  <c:v>147</c:v>
                </c:pt>
                <c:pt idx="3">
                  <c:v>176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74-9480-4B42-AA23-308973335EEB}"/>
            </c:ext>
          </c:extLst>
        </c:ser>
        <c:ser>
          <c:idx val="10"/>
          <c:order val="9"/>
          <c:tx>
            <c:v>Roth Werke, climafit 200 mm</c:v>
          </c:tx>
          <c:spPr>
            <a:ln w="190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'Roth Werke'!$D$64:$D$67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25</c:v>
                </c:pt>
                <c:pt idx="3">
                  <c:v>30</c:v>
                </c:pt>
              </c:numCache>
            </c:numRef>
          </c:xVal>
          <c:yVal>
            <c:numRef>
              <c:f>'Roth Werke'!$E$64:$E$67</c:f>
              <c:numCache>
                <c:formatCode>General</c:formatCode>
                <c:ptCount val="4"/>
                <c:pt idx="0">
                  <c:v>73</c:v>
                </c:pt>
                <c:pt idx="1">
                  <c:v>97</c:v>
                </c:pt>
                <c:pt idx="2">
                  <c:v>121</c:v>
                </c:pt>
                <c:pt idx="3">
                  <c:v>145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75-9480-4B42-AA23-308973335EEB}"/>
            </c:ext>
          </c:extLst>
        </c:ser>
        <c:ser>
          <c:idx val="1"/>
          <c:order val="10"/>
          <c:tx>
            <c:v>140 mm, Max 15,7 m2</c:v>
          </c:tx>
          <c:spPr>
            <a:ln w="1905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Kermi!$Q$15:$Q$19</c:f>
              <c:numCache>
                <c:formatCode>General</c:formatCode>
                <c:ptCount val="5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</c:numCache>
            </c:numRef>
          </c:xVal>
          <c:yVal>
            <c:numRef>
              <c:f>Kermi!$R$15:$R$19</c:f>
              <c:numCache>
                <c:formatCode>General</c:formatCode>
                <c:ptCount val="5"/>
                <c:pt idx="0">
                  <c:v>45</c:v>
                </c:pt>
                <c:pt idx="1">
                  <c:v>60</c:v>
                </c:pt>
                <c:pt idx="2">
                  <c:v>70</c:v>
                </c:pt>
                <c:pt idx="3">
                  <c:v>85</c:v>
                </c:pt>
                <c:pt idx="4">
                  <c:v>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6C-9480-4B42-AA23-308973335E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1121328"/>
        <c:axId val="531148368"/>
      </c:scatterChart>
      <c:valAx>
        <c:axId val="531121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t</a:t>
                </a:r>
                <a:r>
                  <a:rPr lang="cs-CZ" sz="1000" b="0" i="0" baseline="-25000">
                    <a:effectLst/>
                  </a:rPr>
                  <a:t>wm</a:t>
                </a:r>
                <a:r>
                  <a:rPr lang="cs-CZ" sz="1000" b="0" i="0" baseline="0">
                    <a:effectLst/>
                  </a:rPr>
                  <a:t> - </a:t>
                </a:r>
                <a:r>
                  <a:rPr lang="cs-CZ" sz="1000" b="0" i="0" u="none" strike="noStrike" baseline="0">
                    <a:effectLst/>
                  </a:rPr>
                  <a:t>t</a:t>
                </a:r>
                <a:r>
                  <a:rPr lang="cs-CZ" sz="1000" b="0" i="0" u="none" strike="noStrike" baseline="-25000">
                    <a:effectLst/>
                  </a:rPr>
                  <a:t>i</a:t>
                </a:r>
                <a:r>
                  <a:rPr lang="cs-CZ" sz="1000" b="0" i="0" baseline="0">
                    <a:effectLst/>
                  </a:rPr>
                  <a:t> [K]</a:t>
                </a:r>
                <a:r>
                  <a:rPr lang="cs-CZ" sz="1000" b="0" i="0" u="none" strike="noStrike" baseline="-25000">
                    <a:effectLst/>
                  </a:rPr>
                  <a:t>     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31148368"/>
        <c:crosses val="autoZero"/>
        <c:crossBetween val="midCat"/>
      </c:valAx>
      <c:valAx>
        <c:axId val="531148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Měrný tepelný výkon </a:t>
                </a:r>
                <a:r>
                  <a:rPr lang="cs-CZ" sz="1000" b="0" i="1" baseline="0">
                    <a:effectLst/>
                  </a:rPr>
                  <a:t>q</a:t>
                </a:r>
                <a:r>
                  <a:rPr lang="cs-CZ" sz="1000" b="0" i="0" baseline="0">
                    <a:effectLst/>
                  </a:rPr>
                  <a:t> [W/m</a:t>
                </a:r>
                <a:r>
                  <a:rPr lang="cs-CZ" sz="1000" b="0" i="0" baseline="30000">
                    <a:effectLst/>
                  </a:rPr>
                  <a:t>2</a:t>
                </a:r>
                <a:r>
                  <a:rPr lang="cs-CZ" sz="1000" b="0" i="0" baseline="0">
                    <a:effectLst/>
                  </a:rPr>
                  <a:t>]</a:t>
                </a:r>
                <a:endParaRPr lang="cs-CZ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31121328"/>
        <c:crosses val="autoZero"/>
        <c:crossBetween val="midCat"/>
      </c:valAx>
    </c:plotArea>
    <c:legend>
      <c:legendPos val="b"/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6"/>
        <c:delete val="1"/>
      </c:legendEntry>
      <c:legendEntry>
        <c:idx val="9"/>
        <c:delete val="1"/>
      </c:legendEntry>
      <c:legendEntry>
        <c:idx val="1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3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4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4" Type="http://schemas.openxmlformats.org/officeDocument/2006/relationships/chart" Target="../charts/chart22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4" Type="http://schemas.openxmlformats.org/officeDocument/2006/relationships/chart" Target="../charts/chart2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6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2.xml"/><Relationship Id="rId1" Type="http://schemas.openxmlformats.org/officeDocument/2006/relationships/chart" Target="../charts/chart41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4.xml"/><Relationship Id="rId1" Type="http://schemas.openxmlformats.org/officeDocument/2006/relationships/chart" Target="../charts/chart4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7.xml"/><Relationship Id="rId2" Type="http://schemas.openxmlformats.org/officeDocument/2006/relationships/chart" Target="../charts/chart46.xml"/><Relationship Id="rId1" Type="http://schemas.openxmlformats.org/officeDocument/2006/relationships/chart" Target="../charts/chart45.xml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image" Target="../media/image16.png"/><Relationship Id="rId18" Type="http://schemas.openxmlformats.org/officeDocument/2006/relationships/image" Target="../media/image21.png"/><Relationship Id="rId26" Type="http://schemas.openxmlformats.org/officeDocument/2006/relationships/image" Target="../media/image29.png"/><Relationship Id="rId3" Type="http://schemas.openxmlformats.org/officeDocument/2006/relationships/image" Target="../media/image6.png"/><Relationship Id="rId21" Type="http://schemas.openxmlformats.org/officeDocument/2006/relationships/image" Target="../media/image24.png"/><Relationship Id="rId7" Type="http://schemas.openxmlformats.org/officeDocument/2006/relationships/image" Target="../media/image10.png"/><Relationship Id="rId12" Type="http://schemas.openxmlformats.org/officeDocument/2006/relationships/image" Target="../media/image15.png"/><Relationship Id="rId17" Type="http://schemas.openxmlformats.org/officeDocument/2006/relationships/image" Target="../media/image20.png"/><Relationship Id="rId25" Type="http://schemas.openxmlformats.org/officeDocument/2006/relationships/image" Target="../media/image28.png"/><Relationship Id="rId2" Type="http://schemas.openxmlformats.org/officeDocument/2006/relationships/image" Target="../media/image5.png"/><Relationship Id="rId16" Type="http://schemas.openxmlformats.org/officeDocument/2006/relationships/image" Target="../media/image19.png"/><Relationship Id="rId20" Type="http://schemas.openxmlformats.org/officeDocument/2006/relationships/image" Target="../media/image23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14.png"/><Relationship Id="rId24" Type="http://schemas.openxmlformats.org/officeDocument/2006/relationships/image" Target="../media/image27.png"/><Relationship Id="rId5" Type="http://schemas.openxmlformats.org/officeDocument/2006/relationships/image" Target="../media/image8.png"/><Relationship Id="rId15" Type="http://schemas.openxmlformats.org/officeDocument/2006/relationships/image" Target="../media/image18.png"/><Relationship Id="rId23" Type="http://schemas.openxmlformats.org/officeDocument/2006/relationships/image" Target="../media/image26.png"/><Relationship Id="rId10" Type="http://schemas.openxmlformats.org/officeDocument/2006/relationships/image" Target="../media/image13.png"/><Relationship Id="rId19" Type="http://schemas.openxmlformats.org/officeDocument/2006/relationships/image" Target="../media/image22.png"/><Relationship Id="rId4" Type="http://schemas.openxmlformats.org/officeDocument/2006/relationships/image" Target="../media/image7.png"/><Relationship Id="rId9" Type="http://schemas.openxmlformats.org/officeDocument/2006/relationships/image" Target="../media/image12.png"/><Relationship Id="rId14" Type="http://schemas.openxmlformats.org/officeDocument/2006/relationships/image" Target="../media/image17.png"/><Relationship Id="rId22" Type="http://schemas.openxmlformats.org/officeDocument/2006/relationships/image" Target="../media/image25.png"/><Relationship Id="rId27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240923</xdr:colOff>
      <xdr:row>34</xdr:row>
      <xdr:rowOff>134471</xdr:rowOff>
    </xdr:from>
    <xdr:to>
      <xdr:col>17</xdr:col>
      <xdr:colOff>54428</xdr:colOff>
      <xdr:row>63</xdr:row>
      <xdr:rowOff>68037</xdr:rowOff>
    </xdr:to>
    <xdr:graphicFrame macro="">
      <xdr:nvGraphicFramePr>
        <xdr:cNvPr id="48" name="Graf 47">
          <a:extLst>
            <a:ext uri="{FF2B5EF4-FFF2-40B4-BE49-F238E27FC236}">
              <a16:creationId xmlns:a16="http://schemas.microsoft.com/office/drawing/2014/main" id="{B5C07424-1561-CB53-5F74-5189DC4173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27214</xdr:colOff>
      <xdr:row>40</xdr:row>
      <xdr:rowOff>27214</xdr:rowOff>
    </xdr:from>
    <xdr:to>
      <xdr:col>29</xdr:col>
      <xdr:colOff>285750</xdr:colOff>
      <xdr:row>61</xdr:row>
      <xdr:rowOff>153761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B6E89282-BDC0-9329-EEA8-4B9F60D0BD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453839</xdr:colOff>
      <xdr:row>18</xdr:row>
      <xdr:rowOff>68356</xdr:rowOff>
    </xdr:from>
    <xdr:to>
      <xdr:col>13</xdr:col>
      <xdr:colOff>364192</xdr:colOff>
      <xdr:row>32</xdr:row>
      <xdr:rowOff>144556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4FE4A227-5BC7-412E-91A7-F3B1DD173A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258535</xdr:colOff>
      <xdr:row>19</xdr:row>
      <xdr:rowOff>13607</xdr:rowOff>
    </xdr:from>
    <xdr:ext cx="405906" cy="2432304"/>
    <xdr:pic>
      <xdr:nvPicPr>
        <xdr:cNvPr id="9" name="Obrázek 8">
          <a:extLst>
            <a:ext uri="{FF2B5EF4-FFF2-40B4-BE49-F238E27FC236}">
              <a16:creationId xmlns:a16="http://schemas.microsoft.com/office/drawing/2014/main" id="{286E8534-4E52-469C-902B-9EA95D528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10627711" y="64301381"/>
          <a:ext cx="2432304" cy="405906"/>
        </a:xfrm>
        <a:prstGeom prst="rect">
          <a:avLst/>
        </a:prstGeom>
      </xdr:spPr>
    </xdr:pic>
    <xdr:clientData/>
  </xdr:oneCellAnchor>
  <xdr:oneCellAnchor>
    <xdr:from>
      <xdr:col>1</xdr:col>
      <xdr:colOff>232832</xdr:colOff>
      <xdr:row>6</xdr:row>
      <xdr:rowOff>27212</xdr:rowOff>
    </xdr:from>
    <xdr:ext cx="462695" cy="2335247"/>
    <xdr:pic>
      <xdr:nvPicPr>
        <xdr:cNvPr id="10" name="Obrázek 9">
          <a:extLst>
            <a:ext uri="{FF2B5EF4-FFF2-40B4-BE49-F238E27FC236}">
              <a16:creationId xmlns:a16="http://schemas.microsoft.com/office/drawing/2014/main" id="{F3ECC46C-76BB-4934-8641-D1E11C384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10678931" y="61761563"/>
          <a:ext cx="2335247" cy="462695"/>
        </a:xfrm>
        <a:prstGeom prst="rect">
          <a:avLst/>
        </a:prstGeom>
      </xdr:spPr>
    </xdr:pic>
    <xdr:clientData/>
  </xdr:oneCellAnchor>
  <xdr:twoCellAnchor>
    <xdr:from>
      <xdr:col>6</xdr:col>
      <xdr:colOff>489858</xdr:colOff>
      <xdr:row>4</xdr:row>
      <xdr:rowOff>40822</xdr:rowOff>
    </xdr:from>
    <xdr:to>
      <xdr:col>13</xdr:col>
      <xdr:colOff>122465</xdr:colOff>
      <xdr:row>17</xdr:row>
      <xdr:rowOff>126546</xdr:rowOff>
    </xdr:to>
    <xdr:graphicFrame macro="">
      <xdr:nvGraphicFramePr>
        <xdr:cNvPr id="17" name="Graf 16">
          <a:extLst>
            <a:ext uri="{FF2B5EF4-FFF2-40B4-BE49-F238E27FC236}">
              <a16:creationId xmlns:a16="http://schemas.microsoft.com/office/drawing/2014/main" id="{4E5EF5E5-D387-4678-8938-8362C6F6E6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336614</xdr:colOff>
      <xdr:row>4</xdr:row>
      <xdr:rowOff>20302</xdr:rowOff>
    </xdr:from>
    <xdr:to>
      <xdr:col>15</xdr:col>
      <xdr:colOff>180750</xdr:colOff>
      <xdr:row>32</xdr:row>
      <xdr:rowOff>176164</xdr:rowOff>
    </xdr:to>
    <xdr:graphicFrame macro="">
      <xdr:nvGraphicFramePr>
        <xdr:cNvPr id="21" name="Graf 20">
          <a:extLst>
            <a:ext uri="{FF2B5EF4-FFF2-40B4-BE49-F238E27FC236}">
              <a16:creationId xmlns:a16="http://schemas.microsoft.com/office/drawing/2014/main" id="{6DD9A6A2-8470-426D-B7A6-D8AAD9A05F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161703</xdr:colOff>
      <xdr:row>5</xdr:row>
      <xdr:rowOff>12847</xdr:rowOff>
    </xdr:from>
    <xdr:to>
      <xdr:col>11</xdr:col>
      <xdr:colOff>469604</xdr:colOff>
      <xdr:row>19</xdr:row>
      <xdr:rowOff>120059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39633127-1D1F-4D71-AEDD-EC77B1F3DD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206005</xdr:colOff>
      <xdr:row>21</xdr:row>
      <xdr:rowOff>123603</xdr:rowOff>
    </xdr:from>
    <xdr:to>
      <xdr:col>11</xdr:col>
      <xdr:colOff>513906</xdr:colOff>
      <xdr:row>36</xdr:row>
      <xdr:rowOff>42530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F4665215-A32E-47C9-B784-0F9BE7480F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416441</xdr:colOff>
      <xdr:row>38</xdr:row>
      <xdr:rowOff>12848</xdr:rowOff>
    </xdr:from>
    <xdr:to>
      <xdr:col>11</xdr:col>
      <xdr:colOff>724342</xdr:colOff>
      <xdr:row>52</xdr:row>
      <xdr:rowOff>120060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2060779F-9279-4E6E-A9F2-1230CB38CB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217715</xdr:colOff>
      <xdr:row>6</xdr:row>
      <xdr:rowOff>50346</xdr:rowOff>
    </xdr:from>
    <xdr:to>
      <xdr:col>24</xdr:col>
      <xdr:colOff>503465</xdr:colOff>
      <xdr:row>20</xdr:row>
      <xdr:rowOff>112939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5D3BCED7-F15D-4B20-95C1-49C3359DB4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447773</xdr:colOff>
      <xdr:row>20</xdr:row>
      <xdr:rowOff>126407</xdr:rowOff>
    </xdr:from>
    <xdr:ext cx="3354944" cy="1093239"/>
    <xdr:pic>
      <xdr:nvPicPr>
        <xdr:cNvPr id="2" name="Obrázek 1">
          <a:extLst>
            <a:ext uri="{FF2B5EF4-FFF2-40B4-BE49-F238E27FC236}">
              <a16:creationId xmlns:a16="http://schemas.microsoft.com/office/drawing/2014/main" id="{7AD93216-17D4-475F-B9AC-0C17F6B40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5373" y="3945932"/>
          <a:ext cx="3354944" cy="1093239"/>
        </a:xfrm>
        <a:prstGeom prst="rect">
          <a:avLst/>
        </a:prstGeom>
      </xdr:spPr>
    </xdr:pic>
    <xdr:clientData/>
  </xdr:oneCellAnchor>
  <xdr:twoCellAnchor>
    <xdr:from>
      <xdr:col>5</xdr:col>
      <xdr:colOff>289891</xdr:colOff>
      <xdr:row>1</xdr:row>
      <xdr:rowOff>94421</xdr:rowOff>
    </xdr:from>
    <xdr:to>
      <xdr:col>12</xdr:col>
      <xdr:colOff>372717</xdr:colOff>
      <xdr:row>15</xdr:row>
      <xdr:rowOff>170621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765E6FC8-60F2-41EC-9A95-BFF3406888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68036</xdr:colOff>
      <xdr:row>8</xdr:row>
      <xdr:rowOff>77561</xdr:rowOff>
    </xdr:from>
    <xdr:to>
      <xdr:col>12</xdr:col>
      <xdr:colOff>149679</xdr:colOff>
      <xdr:row>22</xdr:row>
      <xdr:rowOff>153761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2D86DFA0-B4E4-415E-8B67-F9C132CB21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421821</xdr:colOff>
      <xdr:row>25</xdr:row>
      <xdr:rowOff>159203</xdr:rowOff>
    </xdr:from>
    <xdr:to>
      <xdr:col>12</xdr:col>
      <xdr:colOff>503464</xdr:colOff>
      <xdr:row>41</xdr:row>
      <xdr:rowOff>81643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DE11EAEC-3819-438C-B989-149B1C64EE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449035</xdr:colOff>
      <xdr:row>55</xdr:row>
      <xdr:rowOff>131989</xdr:rowOff>
    </xdr:from>
    <xdr:to>
      <xdr:col>11</xdr:col>
      <xdr:colOff>394607</xdr:colOff>
      <xdr:row>67</xdr:row>
      <xdr:rowOff>176893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E42E9065-A62E-4296-B649-179515F622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228600</xdr:colOff>
      <xdr:row>59</xdr:row>
      <xdr:rowOff>1361</xdr:rowOff>
    </xdr:from>
    <xdr:to>
      <xdr:col>24</xdr:col>
      <xdr:colOff>571500</xdr:colOff>
      <xdr:row>87</xdr:row>
      <xdr:rowOff>104775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90808D6A-9DD5-407E-B126-50403E3CD6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25854</xdr:colOff>
      <xdr:row>88</xdr:row>
      <xdr:rowOff>42182</xdr:rowOff>
    </xdr:from>
    <xdr:to>
      <xdr:col>11</xdr:col>
      <xdr:colOff>338818</xdr:colOff>
      <xdr:row>98</xdr:row>
      <xdr:rowOff>151039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C4C94288-6B26-4553-8B14-46A540893C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68036</xdr:colOff>
      <xdr:row>91</xdr:row>
      <xdr:rowOff>27214</xdr:rowOff>
    </xdr:from>
    <xdr:to>
      <xdr:col>11</xdr:col>
      <xdr:colOff>381000</xdr:colOff>
      <xdr:row>101</xdr:row>
      <xdr:rowOff>136071</xdr:rowOff>
    </xdr:to>
    <xdr:graphicFrame macro="">
      <xdr:nvGraphicFramePr>
        <xdr:cNvPr id="7" name="Graf 6">
          <a:extLst>
            <a:ext uri="{FF2B5EF4-FFF2-40B4-BE49-F238E27FC236}">
              <a16:creationId xmlns:a16="http://schemas.microsoft.com/office/drawing/2014/main" id="{E2191B4F-2983-44A1-8E85-31BEA88081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149679</xdr:colOff>
      <xdr:row>5</xdr:row>
      <xdr:rowOff>145595</xdr:rowOff>
    </xdr:from>
    <xdr:to>
      <xdr:col>25</xdr:col>
      <xdr:colOff>347871</xdr:colOff>
      <xdr:row>15</xdr:row>
      <xdr:rowOff>132522</xdr:rowOff>
    </xdr:to>
    <xdr:graphicFrame macro="">
      <xdr:nvGraphicFramePr>
        <xdr:cNvPr id="8" name="Graf 7">
          <a:extLst>
            <a:ext uri="{FF2B5EF4-FFF2-40B4-BE49-F238E27FC236}">
              <a16:creationId xmlns:a16="http://schemas.microsoft.com/office/drawing/2014/main" id="{105B3FD6-7193-4EC3-9780-28E39E880E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19</xdr:col>
      <xdr:colOff>265045</xdr:colOff>
      <xdr:row>17</xdr:row>
      <xdr:rowOff>33132</xdr:rowOff>
    </xdr:from>
    <xdr:to>
      <xdr:col>25</xdr:col>
      <xdr:colOff>455545</xdr:colOff>
      <xdr:row>26</xdr:row>
      <xdr:rowOff>165653</xdr:rowOff>
    </xdr:to>
    <xdr:graphicFrame macro="">
      <xdr:nvGraphicFramePr>
        <xdr:cNvPr id="9" name="Graf 8">
          <a:extLst>
            <a:ext uri="{FF2B5EF4-FFF2-40B4-BE49-F238E27FC236}">
              <a16:creationId xmlns:a16="http://schemas.microsoft.com/office/drawing/2014/main" id="{6DE59CA8-6656-468E-8E72-14CF788A69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304801</xdr:colOff>
      <xdr:row>6</xdr:row>
      <xdr:rowOff>80529</xdr:rowOff>
    </xdr:from>
    <xdr:to>
      <xdr:col>18</xdr:col>
      <xdr:colOff>460664</xdr:colOff>
      <xdr:row>35</xdr:row>
      <xdr:rowOff>28575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1582CC14-6B66-4914-8CFD-54370CBABD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34636</xdr:colOff>
      <xdr:row>35</xdr:row>
      <xdr:rowOff>121227</xdr:rowOff>
    </xdr:from>
    <xdr:to>
      <xdr:col>19</xdr:col>
      <xdr:colOff>89064</xdr:colOff>
      <xdr:row>65</xdr:row>
      <xdr:rowOff>17318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8794A8D2-80B4-4E7E-B186-14A9F120D9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11135</xdr:colOff>
      <xdr:row>66</xdr:row>
      <xdr:rowOff>90302</xdr:rowOff>
    </xdr:from>
    <xdr:to>
      <xdr:col>18</xdr:col>
      <xdr:colOff>453985</xdr:colOff>
      <xdr:row>95</xdr:row>
      <xdr:rowOff>107991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24AFD05D-F298-4177-BA74-7A843C9C46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133352</xdr:colOff>
      <xdr:row>48</xdr:row>
      <xdr:rowOff>57151</xdr:rowOff>
    </xdr:from>
    <xdr:to>
      <xdr:col>32</xdr:col>
      <xdr:colOff>414618</xdr:colOff>
      <xdr:row>77</xdr:row>
      <xdr:rowOff>44825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3603A3BE-34C0-4394-8600-699ACB5A81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504031</xdr:colOff>
      <xdr:row>3</xdr:row>
      <xdr:rowOff>0</xdr:rowOff>
    </xdr:from>
    <xdr:to>
      <xdr:col>14</xdr:col>
      <xdr:colOff>545645</xdr:colOff>
      <xdr:row>29</xdr:row>
      <xdr:rowOff>132148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FBE717AF-D18A-4B7C-BB67-08EA85B646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314326</xdr:colOff>
      <xdr:row>29</xdr:row>
      <xdr:rowOff>178254</xdr:rowOff>
    </xdr:from>
    <xdr:to>
      <xdr:col>15</xdr:col>
      <xdr:colOff>88446</xdr:colOff>
      <xdr:row>56</xdr:row>
      <xdr:rowOff>38100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1A1F7EA8-06BA-4696-BB58-CC1E15C01A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138944</xdr:colOff>
      <xdr:row>9</xdr:row>
      <xdr:rowOff>10438</xdr:rowOff>
    </xdr:from>
    <xdr:to>
      <xdr:col>13</xdr:col>
      <xdr:colOff>442231</xdr:colOff>
      <xdr:row>31</xdr:row>
      <xdr:rowOff>6804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7730D304-9490-4EDE-B643-EFC472ECF8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507234</xdr:colOff>
      <xdr:row>30</xdr:row>
      <xdr:rowOff>164108</xdr:rowOff>
    </xdr:from>
    <xdr:to>
      <xdr:col>13</xdr:col>
      <xdr:colOff>52974</xdr:colOff>
      <xdr:row>51</xdr:row>
      <xdr:rowOff>152808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9354F597-B341-4F56-9196-82F936AA7D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295275</xdr:colOff>
      <xdr:row>5</xdr:row>
      <xdr:rowOff>138112</xdr:rowOff>
    </xdr:from>
    <xdr:to>
      <xdr:col>25</xdr:col>
      <xdr:colOff>600075</xdr:colOff>
      <xdr:row>20</xdr:row>
      <xdr:rowOff>23812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941F1980-83C2-4CFD-A98C-88B25ADF95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342900</xdr:colOff>
      <xdr:row>22</xdr:row>
      <xdr:rowOff>47625</xdr:rowOff>
    </xdr:from>
    <xdr:to>
      <xdr:col>23</xdr:col>
      <xdr:colOff>36587</xdr:colOff>
      <xdr:row>44</xdr:row>
      <xdr:rowOff>53516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DF423F5D-5A32-4108-9859-A9696081CD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140646</xdr:colOff>
      <xdr:row>17</xdr:row>
      <xdr:rowOff>155863</xdr:rowOff>
    </xdr:from>
    <xdr:to>
      <xdr:col>17</xdr:col>
      <xdr:colOff>294409</xdr:colOff>
      <xdr:row>47</xdr:row>
      <xdr:rowOff>34636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9460DA53-0FF8-46A6-A602-C7A321764C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416249</xdr:colOff>
      <xdr:row>52</xdr:row>
      <xdr:rowOff>105640</xdr:rowOff>
    </xdr:from>
    <xdr:to>
      <xdr:col>16</xdr:col>
      <xdr:colOff>220806</xdr:colOff>
      <xdr:row>93</xdr:row>
      <xdr:rowOff>15153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EE926B86-04BA-474D-81C8-10DB46B15C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85912</xdr:colOff>
      <xdr:row>97</xdr:row>
      <xdr:rowOff>173182</xdr:rowOff>
    </xdr:from>
    <xdr:to>
      <xdr:col>17</xdr:col>
      <xdr:colOff>103909</xdr:colOff>
      <xdr:row>136</xdr:row>
      <xdr:rowOff>142620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673E9C70-F168-4BB6-96F4-557CFB5BEB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86591</xdr:colOff>
      <xdr:row>140</xdr:row>
      <xdr:rowOff>166253</xdr:rowOff>
    </xdr:from>
    <xdr:to>
      <xdr:col>18</xdr:col>
      <xdr:colOff>259772</xdr:colOff>
      <xdr:row>183</xdr:row>
      <xdr:rowOff>121226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99E584D5-A008-4F3D-9CE3-8BF07E9F4A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76200</xdr:colOff>
      <xdr:row>6</xdr:row>
      <xdr:rowOff>138112</xdr:rowOff>
    </xdr:from>
    <xdr:to>
      <xdr:col>30</xdr:col>
      <xdr:colOff>381000</xdr:colOff>
      <xdr:row>21</xdr:row>
      <xdr:rowOff>23812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AD7D4E9D-9823-4CDF-AE92-9856A0E6B4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61479</xdr:colOff>
      <xdr:row>1</xdr:row>
      <xdr:rowOff>136071</xdr:rowOff>
    </xdr:from>
    <xdr:to>
      <xdr:col>22</xdr:col>
      <xdr:colOff>340179</xdr:colOff>
      <xdr:row>37</xdr:row>
      <xdr:rowOff>149679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0675FD50-80F6-33C2-BE45-A4D7C3FA34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598714</xdr:colOff>
      <xdr:row>38</xdr:row>
      <xdr:rowOff>68036</xdr:rowOff>
    </xdr:from>
    <xdr:to>
      <xdr:col>24</xdr:col>
      <xdr:colOff>40822</xdr:colOff>
      <xdr:row>74</xdr:row>
      <xdr:rowOff>68036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9744C913-97A8-8AEA-54C3-56C55FB72D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465845</xdr:colOff>
      <xdr:row>104</xdr:row>
      <xdr:rowOff>70218</xdr:rowOff>
    </xdr:from>
    <xdr:to>
      <xdr:col>29</xdr:col>
      <xdr:colOff>353786</xdr:colOff>
      <xdr:row>150</xdr:row>
      <xdr:rowOff>63088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C9AF13FE-2A91-4103-806C-A77C88C6AE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41462</xdr:colOff>
      <xdr:row>0</xdr:row>
      <xdr:rowOff>187698</xdr:rowOff>
    </xdr:from>
    <xdr:to>
      <xdr:col>13</xdr:col>
      <xdr:colOff>308162</xdr:colOff>
      <xdr:row>28</xdr:row>
      <xdr:rowOff>25773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C7F28B3A-F858-E085-49E7-688DF1152C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149597</xdr:colOff>
      <xdr:row>1</xdr:row>
      <xdr:rowOff>73677</xdr:rowOff>
    </xdr:from>
    <xdr:to>
      <xdr:col>26</xdr:col>
      <xdr:colOff>535641</xdr:colOff>
      <xdr:row>28</xdr:row>
      <xdr:rowOff>49866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5B947ACE-9BA7-C1CA-7F35-1ED80334B3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409574</xdr:colOff>
      <xdr:row>1</xdr:row>
      <xdr:rowOff>90487</xdr:rowOff>
    </xdr:from>
    <xdr:to>
      <xdr:col>10</xdr:col>
      <xdr:colOff>76200</xdr:colOff>
      <xdr:row>25</xdr:row>
      <xdr:rowOff>171451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DEB16A10-19F5-2543-E58C-BF6DD08647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204508</xdr:colOff>
      <xdr:row>1</xdr:row>
      <xdr:rowOff>93569</xdr:rowOff>
    </xdr:from>
    <xdr:to>
      <xdr:col>21</xdr:col>
      <xdr:colOff>471208</xdr:colOff>
      <xdr:row>25</xdr:row>
      <xdr:rowOff>169769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F21B8955-37A8-AC81-5974-E72D99C39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</xdr:row>
      <xdr:rowOff>33337</xdr:rowOff>
    </xdr:from>
    <xdr:to>
      <xdr:col>9</xdr:col>
      <xdr:colOff>9525</xdr:colOff>
      <xdr:row>23</xdr:row>
      <xdr:rowOff>28575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E7539668-E961-F0EA-F6D6-D3D03D8933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304799</xdr:colOff>
      <xdr:row>3</xdr:row>
      <xdr:rowOff>61912</xdr:rowOff>
    </xdr:from>
    <xdr:to>
      <xdr:col>19</xdr:col>
      <xdr:colOff>28574</xdr:colOff>
      <xdr:row>23</xdr:row>
      <xdr:rowOff>38100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6D1D5364-E968-65BD-07A0-56CAAC8E37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</xdr:row>
      <xdr:rowOff>166687</xdr:rowOff>
    </xdr:from>
    <xdr:to>
      <xdr:col>9</xdr:col>
      <xdr:colOff>19050</xdr:colOff>
      <xdr:row>24</xdr:row>
      <xdr:rowOff>66675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26FEAC4D-F9BC-4124-631F-9253D0FBDD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457200</xdr:colOff>
      <xdr:row>3</xdr:row>
      <xdr:rowOff>38100</xdr:rowOff>
    </xdr:from>
    <xdr:to>
      <xdr:col>21</xdr:col>
      <xdr:colOff>304800</xdr:colOff>
      <xdr:row>25</xdr:row>
      <xdr:rowOff>76200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857F071E-9C15-9770-7AFA-92E51EBAC2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14287</xdr:rowOff>
    </xdr:from>
    <xdr:to>
      <xdr:col>8</xdr:col>
      <xdr:colOff>400050</xdr:colOff>
      <xdr:row>15</xdr:row>
      <xdr:rowOff>90487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7EAF9D3F-FD93-4AB7-4210-551F69129B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161925</xdr:colOff>
      <xdr:row>16</xdr:row>
      <xdr:rowOff>138112</xdr:rowOff>
    </xdr:from>
    <xdr:to>
      <xdr:col>9</xdr:col>
      <xdr:colOff>85725</xdr:colOff>
      <xdr:row>31</xdr:row>
      <xdr:rowOff>23812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2571FAC9-284F-A98A-5B82-9756AF4A69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590550</xdr:colOff>
      <xdr:row>1</xdr:row>
      <xdr:rowOff>47625</xdr:rowOff>
    </xdr:from>
    <xdr:to>
      <xdr:col>23</xdr:col>
      <xdr:colOff>495300</xdr:colOff>
      <xdr:row>26</xdr:row>
      <xdr:rowOff>152400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0DC46E6F-F2CB-2C89-A1E2-B7E202044F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152400</xdr:colOff>
      <xdr:row>5</xdr:row>
      <xdr:rowOff>28575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AC5A556D-76C2-0E2B-5F1B-09953E189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800100"/>
          <a:ext cx="1524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5</xdr:row>
      <xdr:rowOff>0</xdr:rowOff>
    </xdr:from>
    <xdr:to>
      <xdr:col>2</xdr:col>
      <xdr:colOff>161925</xdr:colOff>
      <xdr:row>6</xdr:row>
      <xdr:rowOff>66675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C7F1E075-F0B1-7A46-6001-BE78F8AD0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1038225"/>
          <a:ext cx="16192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161925</xdr:colOff>
      <xdr:row>7</xdr:row>
      <xdr:rowOff>66675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170EE78E-F0DD-80E5-387D-4A005272A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1238250"/>
          <a:ext cx="16192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8</xdr:row>
      <xdr:rowOff>0</xdr:rowOff>
    </xdr:from>
    <xdr:to>
      <xdr:col>2</xdr:col>
      <xdr:colOff>123825</xdr:colOff>
      <xdr:row>9</xdr:row>
      <xdr:rowOff>28575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56F0576D-5900-725E-7F81-243F8643C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1638300"/>
          <a:ext cx="12382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9</xdr:row>
      <xdr:rowOff>0</xdr:rowOff>
    </xdr:from>
    <xdr:to>
      <xdr:col>2</xdr:col>
      <xdr:colOff>142875</xdr:colOff>
      <xdr:row>10</xdr:row>
      <xdr:rowOff>28575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07592231-410F-A4D9-FBF2-9BCD6D7F4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1876425"/>
          <a:ext cx="1428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142875</xdr:colOff>
      <xdr:row>11</xdr:row>
      <xdr:rowOff>66675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ABFE7E7A-3C4D-E096-88B9-7F1CC7DAD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2114550"/>
          <a:ext cx="1428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2</xdr:col>
      <xdr:colOff>123825</xdr:colOff>
      <xdr:row>12</xdr:row>
      <xdr:rowOff>66675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B6532EE5-CB3A-1390-BEF5-D6C67068B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2314575"/>
          <a:ext cx="12382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12</xdr:row>
      <xdr:rowOff>0</xdr:rowOff>
    </xdr:from>
    <xdr:to>
      <xdr:col>2</xdr:col>
      <xdr:colOff>381000</xdr:colOff>
      <xdr:row>13</xdr:row>
      <xdr:rowOff>85725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752E5388-8F8D-1A1F-E59E-3FB49E2D7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2514600"/>
          <a:ext cx="3810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13</xdr:row>
      <xdr:rowOff>0</xdr:rowOff>
    </xdr:from>
    <xdr:to>
      <xdr:col>2</xdr:col>
      <xdr:colOff>133350</xdr:colOff>
      <xdr:row>14</xdr:row>
      <xdr:rowOff>85725</xdr:rowOff>
    </xdr:to>
    <xdr:pic>
      <xdr:nvPicPr>
        <xdr:cNvPr id="10" name="Obrázek 9">
          <a:extLst>
            <a:ext uri="{FF2B5EF4-FFF2-40B4-BE49-F238E27FC236}">
              <a16:creationId xmlns:a16="http://schemas.microsoft.com/office/drawing/2014/main" id="{5F273852-DB72-7126-DE1B-ADC373DA6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2714625"/>
          <a:ext cx="13335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14</xdr:row>
      <xdr:rowOff>0</xdr:rowOff>
    </xdr:from>
    <xdr:to>
      <xdr:col>2</xdr:col>
      <xdr:colOff>104775</xdr:colOff>
      <xdr:row>15</xdr:row>
      <xdr:rowOff>66675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CC2ACBE6-461A-1B4C-5E1E-9C165EADB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2914650"/>
          <a:ext cx="1047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123825</xdr:colOff>
      <xdr:row>16</xdr:row>
      <xdr:rowOff>66675</xdr:rowOff>
    </xdr:to>
    <xdr:pic>
      <xdr:nvPicPr>
        <xdr:cNvPr id="12" name="Obrázek 11">
          <a:extLst>
            <a:ext uri="{FF2B5EF4-FFF2-40B4-BE49-F238E27FC236}">
              <a16:creationId xmlns:a16="http://schemas.microsoft.com/office/drawing/2014/main" id="{CF98FDCC-B1AA-7BED-B7E7-D2975FBC5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3114675"/>
          <a:ext cx="12382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16</xdr:row>
      <xdr:rowOff>0</xdr:rowOff>
    </xdr:from>
    <xdr:to>
      <xdr:col>2</xdr:col>
      <xdr:colOff>133350</xdr:colOff>
      <xdr:row>17</xdr:row>
      <xdr:rowOff>66675</xdr:rowOff>
    </xdr:to>
    <xdr:pic>
      <xdr:nvPicPr>
        <xdr:cNvPr id="13" name="Obrázek 12">
          <a:extLst>
            <a:ext uri="{FF2B5EF4-FFF2-40B4-BE49-F238E27FC236}">
              <a16:creationId xmlns:a16="http://schemas.microsoft.com/office/drawing/2014/main" id="{D0EF350F-EF94-7716-AA1C-EA9A28FC7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3314700"/>
          <a:ext cx="13335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17</xdr:row>
      <xdr:rowOff>0</xdr:rowOff>
    </xdr:from>
    <xdr:to>
      <xdr:col>2</xdr:col>
      <xdr:colOff>123825</xdr:colOff>
      <xdr:row>18</xdr:row>
      <xdr:rowOff>66675</xdr:rowOff>
    </xdr:to>
    <xdr:pic>
      <xdr:nvPicPr>
        <xdr:cNvPr id="14" name="Obrázek 13">
          <a:extLst>
            <a:ext uri="{FF2B5EF4-FFF2-40B4-BE49-F238E27FC236}">
              <a16:creationId xmlns:a16="http://schemas.microsoft.com/office/drawing/2014/main" id="{72204911-C30B-D3EC-1265-E82ED07AA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3514725"/>
          <a:ext cx="12382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152400</xdr:colOff>
      <xdr:row>19</xdr:row>
      <xdr:rowOff>66675</xdr:rowOff>
    </xdr:to>
    <xdr:pic>
      <xdr:nvPicPr>
        <xdr:cNvPr id="15" name="Obrázek 14">
          <a:extLst>
            <a:ext uri="{FF2B5EF4-FFF2-40B4-BE49-F238E27FC236}">
              <a16:creationId xmlns:a16="http://schemas.microsoft.com/office/drawing/2014/main" id="{1BD0DD44-08F4-E1A5-BB48-FFE07873E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3714750"/>
          <a:ext cx="1524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19</xdr:row>
      <xdr:rowOff>0</xdr:rowOff>
    </xdr:from>
    <xdr:to>
      <xdr:col>2</xdr:col>
      <xdr:colOff>219075</xdr:colOff>
      <xdr:row>20</xdr:row>
      <xdr:rowOff>66675</xdr:rowOff>
    </xdr:to>
    <xdr:pic>
      <xdr:nvPicPr>
        <xdr:cNvPr id="16" name="Obrázek 15">
          <a:extLst>
            <a:ext uri="{FF2B5EF4-FFF2-40B4-BE49-F238E27FC236}">
              <a16:creationId xmlns:a16="http://schemas.microsoft.com/office/drawing/2014/main" id="{65DD6EC2-00EE-187C-1979-FBE3EF50A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3914775"/>
          <a:ext cx="2190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20</xdr:row>
      <xdr:rowOff>0</xdr:rowOff>
    </xdr:from>
    <xdr:to>
      <xdr:col>2</xdr:col>
      <xdr:colOff>219075</xdr:colOff>
      <xdr:row>21</xdr:row>
      <xdr:rowOff>66675</xdr:rowOff>
    </xdr:to>
    <xdr:pic>
      <xdr:nvPicPr>
        <xdr:cNvPr id="17" name="Obrázek 16">
          <a:extLst>
            <a:ext uri="{FF2B5EF4-FFF2-40B4-BE49-F238E27FC236}">
              <a16:creationId xmlns:a16="http://schemas.microsoft.com/office/drawing/2014/main" id="{7941F9B5-567E-EB47-1DD6-D872A5853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4114800"/>
          <a:ext cx="2190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257175</xdr:colOff>
      <xdr:row>22</xdr:row>
      <xdr:rowOff>66675</xdr:rowOff>
    </xdr:to>
    <xdr:pic>
      <xdr:nvPicPr>
        <xdr:cNvPr id="18" name="Obrázek 17">
          <a:extLst>
            <a:ext uri="{FF2B5EF4-FFF2-40B4-BE49-F238E27FC236}">
              <a16:creationId xmlns:a16="http://schemas.microsoft.com/office/drawing/2014/main" id="{B7C30ABF-F23A-5B19-5D23-D1C24ABD5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4314825"/>
          <a:ext cx="2571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22</xdr:row>
      <xdr:rowOff>0</xdr:rowOff>
    </xdr:from>
    <xdr:to>
      <xdr:col>2</xdr:col>
      <xdr:colOff>114300</xdr:colOff>
      <xdr:row>23</xdr:row>
      <xdr:rowOff>66675</xdr:rowOff>
    </xdr:to>
    <xdr:pic>
      <xdr:nvPicPr>
        <xdr:cNvPr id="19" name="Obrázek 18">
          <a:extLst>
            <a:ext uri="{FF2B5EF4-FFF2-40B4-BE49-F238E27FC236}">
              <a16:creationId xmlns:a16="http://schemas.microsoft.com/office/drawing/2014/main" id="{5C2B68C5-DE60-FD31-BFA7-FCA1AAFD7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4514850"/>
          <a:ext cx="1143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23</xdr:row>
      <xdr:rowOff>0</xdr:rowOff>
    </xdr:from>
    <xdr:to>
      <xdr:col>2</xdr:col>
      <xdr:colOff>76200</xdr:colOff>
      <xdr:row>24</xdr:row>
      <xdr:rowOff>66675</xdr:rowOff>
    </xdr:to>
    <xdr:pic>
      <xdr:nvPicPr>
        <xdr:cNvPr id="20" name="Obrázek 19">
          <a:extLst>
            <a:ext uri="{FF2B5EF4-FFF2-40B4-BE49-F238E27FC236}">
              <a16:creationId xmlns:a16="http://schemas.microsoft.com/office/drawing/2014/main" id="{D6E604C9-0453-76E0-B003-95E021776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4714875"/>
          <a:ext cx="762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24</xdr:row>
      <xdr:rowOff>0</xdr:rowOff>
    </xdr:from>
    <xdr:to>
      <xdr:col>2</xdr:col>
      <xdr:colOff>95250</xdr:colOff>
      <xdr:row>25</xdr:row>
      <xdr:rowOff>66675</xdr:rowOff>
    </xdr:to>
    <xdr:pic>
      <xdr:nvPicPr>
        <xdr:cNvPr id="21" name="Obrázek 20">
          <a:extLst>
            <a:ext uri="{FF2B5EF4-FFF2-40B4-BE49-F238E27FC236}">
              <a16:creationId xmlns:a16="http://schemas.microsoft.com/office/drawing/2014/main" id="{7CC7ACA5-336F-E6D0-CAFE-3BE45C8A7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4914900"/>
          <a:ext cx="9525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25</xdr:row>
      <xdr:rowOff>0</xdr:rowOff>
    </xdr:from>
    <xdr:to>
      <xdr:col>2</xdr:col>
      <xdr:colOff>161925</xdr:colOff>
      <xdr:row>26</xdr:row>
      <xdr:rowOff>66675</xdr:rowOff>
    </xdr:to>
    <xdr:pic>
      <xdr:nvPicPr>
        <xdr:cNvPr id="22" name="Obrázek 21">
          <a:extLst>
            <a:ext uri="{FF2B5EF4-FFF2-40B4-BE49-F238E27FC236}">
              <a16:creationId xmlns:a16="http://schemas.microsoft.com/office/drawing/2014/main" id="{56F5A7FF-5376-6674-7677-6E047B58C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5114925"/>
          <a:ext cx="16192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26</xdr:row>
      <xdr:rowOff>0</xdr:rowOff>
    </xdr:from>
    <xdr:to>
      <xdr:col>2</xdr:col>
      <xdr:colOff>238125</xdr:colOff>
      <xdr:row>27</xdr:row>
      <xdr:rowOff>85725</xdr:rowOff>
    </xdr:to>
    <xdr:pic>
      <xdr:nvPicPr>
        <xdr:cNvPr id="23" name="Obrázek 22">
          <a:extLst>
            <a:ext uri="{FF2B5EF4-FFF2-40B4-BE49-F238E27FC236}">
              <a16:creationId xmlns:a16="http://schemas.microsoft.com/office/drawing/2014/main" id="{70E9D0F4-6819-6478-75A3-361B37797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5314950"/>
          <a:ext cx="2381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152400</xdr:colOff>
      <xdr:row>28</xdr:row>
      <xdr:rowOff>66675</xdr:rowOff>
    </xdr:to>
    <xdr:pic>
      <xdr:nvPicPr>
        <xdr:cNvPr id="24" name="Obrázek 23">
          <a:extLst>
            <a:ext uri="{FF2B5EF4-FFF2-40B4-BE49-F238E27FC236}">
              <a16:creationId xmlns:a16="http://schemas.microsoft.com/office/drawing/2014/main" id="{FA7E7182-82DE-25C8-8B6C-526004EB1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5514975"/>
          <a:ext cx="1524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28</xdr:row>
      <xdr:rowOff>0</xdr:rowOff>
    </xdr:from>
    <xdr:to>
      <xdr:col>2</xdr:col>
      <xdr:colOff>219075</xdr:colOff>
      <xdr:row>29</xdr:row>
      <xdr:rowOff>85725</xdr:rowOff>
    </xdr:to>
    <xdr:pic>
      <xdr:nvPicPr>
        <xdr:cNvPr id="25" name="Obrázek 24">
          <a:extLst>
            <a:ext uri="{FF2B5EF4-FFF2-40B4-BE49-F238E27FC236}">
              <a16:creationId xmlns:a16="http://schemas.microsoft.com/office/drawing/2014/main" id="{380A869A-2F07-AFFC-8C57-D4E400E3D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5715000"/>
          <a:ext cx="21907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29</xdr:row>
      <xdr:rowOff>0</xdr:rowOff>
    </xdr:from>
    <xdr:to>
      <xdr:col>2</xdr:col>
      <xdr:colOff>85725</xdr:colOff>
      <xdr:row>30</xdr:row>
      <xdr:rowOff>66675</xdr:rowOff>
    </xdr:to>
    <xdr:pic>
      <xdr:nvPicPr>
        <xdr:cNvPr id="26" name="Obrázek 25">
          <a:extLst>
            <a:ext uri="{FF2B5EF4-FFF2-40B4-BE49-F238E27FC236}">
              <a16:creationId xmlns:a16="http://schemas.microsoft.com/office/drawing/2014/main" id="{0A8EA4AC-AABF-0218-DCDB-DB8689191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5915025"/>
          <a:ext cx="8572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104775</xdr:colOff>
      <xdr:row>31</xdr:row>
      <xdr:rowOff>66675</xdr:rowOff>
    </xdr:to>
    <xdr:pic>
      <xdr:nvPicPr>
        <xdr:cNvPr id="27" name="Obrázek 26">
          <a:extLst>
            <a:ext uri="{FF2B5EF4-FFF2-40B4-BE49-F238E27FC236}">
              <a16:creationId xmlns:a16="http://schemas.microsoft.com/office/drawing/2014/main" id="{1464FB03-7044-B90B-5B36-A379EF2DF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6115050"/>
          <a:ext cx="1047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31</xdr:row>
      <xdr:rowOff>0</xdr:rowOff>
    </xdr:from>
    <xdr:to>
      <xdr:col>2</xdr:col>
      <xdr:colOff>228600</xdr:colOff>
      <xdr:row>32</xdr:row>
      <xdr:rowOff>66675</xdr:rowOff>
    </xdr:to>
    <xdr:pic>
      <xdr:nvPicPr>
        <xdr:cNvPr id="28" name="Obrázek 27">
          <a:extLst>
            <a:ext uri="{FF2B5EF4-FFF2-40B4-BE49-F238E27FC236}">
              <a16:creationId xmlns:a16="http://schemas.microsoft.com/office/drawing/2014/main" id="{D4DBD15F-AD95-3D13-7AD9-19BAB61DD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6315075"/>
          <a:ext cx="2286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en.rossatogroup.com/products/radiant-panels/Heating-to-ceiling/under-plaster-wall-ceiling-system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quicktherm.de/wandhz.ht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s://www.baudochselbst.de/fussbodenheizung/fussbodenheizung-planung/planung-wandheizung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95320-B844-43EF-A4F8-BEFCF9228FD2}">
  <dimension ref="A25:W63"/>
  <sheetViews>
    <sheetView topLeftCell="O19" zoomScale="70" zoomScaleNormal="70" workbookViewId="0">
      <selection activeCell="Y37" sqref="Y37"/>
    </sheetView>
  </sheetViews>
  <sheetFormatPr defaultRowHeight="15" x14ac:dyDescent="0.25"/>
  <cols>
    <col min="2" max="2" width="11.5703125" customWidth="1"/>
    <col min="4" max="4" width="20.140625" customWidth="1"/>
    <col min="8" max="8" width="12.140625" customWidth="1"/>
    <col min="17" max="17" width="16.28515625" customWidth="1"/>
    <col min="20" max="20" width="11.7109375" customWidth="1"/>
    <col min="22" max="22" width="12.7109375" customWidth="1"/>
    <col min="24" max="24" width="9.140625" customWidth="1"/>
    <col min="30" max="30" width="13.140625" customWidth="1"/>
    <col min="41" max="41" width="29.85546875" customWidth="1"/>
    <col min="43" max="43" width="15.140625" customWidth="1"/>
  </cols>
  <sheetData>
    <row r="25" spans="1:23" ht="15" customHeight="1" x14ac:dyDescent="0.25"/>
    <row r="28" spans="1:23" x14ac:dyDescent="0.25">
      <c r="K28" s="1"/>
    </row>
    <row r="30" spans="1:23" ht="15.75" thickBot="1" x14ac:dyDescent="0.3"/>
    <row r="31" spans="1:23" x14ac:dyDescent="0.25">
      <c r="A31" s="10"/>
      <c r="B31" s="11"/>
      <c r="C31" s="11"/>
      <c r="D31" s="12"/>
      <c r="T31" s="10"/>
      <c r="U31" s="11"/>
      <c r="V31" s="11"/>
      <c r="W31" s="12"/>
    </row>
    <row r="32" spans="1:23" x14ac:dyDescent="0.25">
      <c r="A32" s="15" t="s">
        <v>52</v>
      </c>
      <c r="B32" s="13"/>
      <c r="C32" s="13">
        <v>100</v>
      </c>
      <c r="D32" s="14">
        <v>69.793000000000006</v>
      </c>
      <c r="T32" s="15" t="s">
        <v>78</v>
      </c>
      <c r="U32" s="13"/>
      <c r="V32" s="13">
        <v>100</v>
      </c>
      <c r="W32" s="14">
        <v>68.878</v>
      </c>
    </row>
    <row r="33" spans="1:23" x14ac:dyDescent="0.25">
      <c r="A33" s="15"/>
      <c r="B33" s="13"/>
      <c r="C33" s="13"/>
      <c r="D33" s="14">
        <f>C32/D32</f>
        <v>1.4328084478386083</v>
      </c>
      <c r="T33" s="15"/>
      <c r="U33" s="13"/>
      <c r="V33" s="13"/>
      <c r="W33" s="14"/>
    </row>
    <row r="34" spans="1:23" ht="15.75" thickBot="1" x14ac:dyDescent="0.3">
      <c r="A34" s="16"/>
      <c r="B34" s="17"/>
      <c r="C34" s="17">
        <f>C32/D34</f>
        <v>1.4329727018700293</v>
      </c>
      <c r="D34" s="18">
        <v>69.784999999999997</v>
      </c>
      <c r="T34" s="16"/>
      <c r="U34" s="17"/>
      <c r="V34" s="17"/>
      <c r="W34" s="18">
        <f>100/68.878</f>
        <v>1.4518423879903597</v>
      </c>
    </row>
    <row r="35" spans="1:23" x14ac:dyDescent="0.25">
      <c r="A35" t="s">
        <v>53</v>
      </c>
      <c r="B35" t="s">
        <v>39</v>
      </c>
      <c r="C35" t="s">
        <v>5</v>
      </c>
      <c r="D35" t="s">
        <v>6</v>
      </c>
      <c r="V35" t="s">
        <v>5</v>
      </c>
    </row>
    <row r="36" spans="1:23" x14ac:dyDescent="0.25">
      <c r="A36">
        <v>8</v>
      </c>
      <c r="B36">
        <v>4</v>
      </c>
      <c r="C36">
        <v>16.274999999999999</v>
      </c>
      <c r="D36">
        <f t="shared" ref="D36:D43" si="0">C36*$C$34</f>
        <v>23.321630722934724</v>
      </c>
      <c r="U36">
        <v>15</v>
      </c>
      <c r="V36">
        <v>42.948999999999998</v>
      </c>
      <c r="W36">
        <f>V36*$W$34</f>
        <v>62.355178721797955</v>
      </c>
    </row>
    <row r="37" spans="1:23" x14ac:dyDescent="0.25">
      <c r="A37">
        <v>8</v>
      </c>
      <c r="B37">
        <v>6</v>
      </c>
      <c r="C37">
        <v>24.815999999999999</v>
      </c>
      <c r="D37">
        <f t="shared" si="0"/>
        <v>35.560650569606644</v>
      </c>
      <c r="U37">
        <v>20</v>
      </c>
      <c r="V37">
        <v>57.445999999999998</v>
      </c>
      <c r="W37">
        <f t="shared" ref="W37:W39" si="1">V37*$W$34</f>
        <v>83.402537820494203</v>
      </c>
    </row>
    <row r="38" spans="1:23" x14ac:dyDescent="0.25">
      <c r="A38">
        <v>8</v>
      </c>
      <c r="B38">
        <v>8</v>
      </c>
      <c r="C38">
        <v>32.823999999999998</v>
      </c>
      <c r="D38">
        <f t="shared" si="0"/>
        <v>47.03589596618184</v>
      </c>
      <c r="U38">
        <v>25</v>
      </c>
      <c r="V38">
        <v>71.941000000000003</v>
      </c>
      <c r="W38">
        <f t="shared" si="1"/>
        <v>104.44699323441446</v>
      </c>
    </row>
    <row r="39" spans="1:23" x14ac:dyDescent="0.25">
      <c r="A39">
        <v>8</v>
      </c>
      <c r="B39">
        <v>10</v>
      </c>
      <c r="C39">
        <v>41.39</v>
      </c>
      <c r="D39">
        <f t="shared" si="0"/>
        <v>59.310740130400518</v>
      </c>
      <c r="U39">
        <v>30</v>
      </c>
      <c r="V39">
        <v>86.198999999999998</v>
      </c>
      <c r="W39">
        <f t="shared" si="1"/>
        <v>125.14736200238102</v>
      </c>
    </row>
    <row r="40" spans="1:23" x14ac:dyDescent="0.25">
      <c r="A40">
        <v>8</v>
      </c>
      <c r="B40">
        <v>15</v>
      </c>
      <c r="C40">
        <v>61.62</v>
      </c>
      <c r="D40">
        <f t="shared" si="0"/>
        <v>88.299777889231208</v>
      </c>
    </row>
    <row r="41" spans="1:23" x14ac:dyDescent="0.25">
      <c r="A41">
        <v>8</v>
      </c>
      <c r="B41">
        <v>20</v>
      </c>
      <c r="C41">
        <v>82.501999999999995</v>
      </c>
      <c r="D41">
        <f t="shared" si="0"/>
        <v>118.22311384968116</v>
      </c>
    </row>
    <row r="42" spans="1:23" x14ac:dyDescent="0.25">
      <c r="A42">
        <v>8</v>
      </c>
      <c r="B42">
        <v>25</v>
      </c>
      <c r="C42">
        <v>102.931</v>
      </c>
      <c r="D42">
        <f t="shared" si="0"/>
        <v>147.49731317618398</v>
      </c>
    </row>
    <row r="43" spans="1:23" x14ac:dyDescent="0.25">
      <c r="A43">
        <v>8</v>
      </c>
      <c r="B43">
        <v>30</v>
      </c>
      <c r="C43">
        <v>123.06399999999999</v>
      </c>
      <c r="D43">
        <f t="shared" si="0"/>
        <v>176.34735258293327</v>
      </c>
    </row>
    <row r="46" spans="1:23" x14ac:dyDescent="0.25">
      <c r="A46">
        <v>10</v>
      </c>
      <c r="B46">
        <v>4</v>
      </c>
      <c r="C46">
        <v>15.087999999999999</v>
      </c>
      <c r="D46">
        <f t="shared" ref="D46:D53" si="2">C46*$C$34</f>
        <v>21.620692125815001</v>
      </c>
    </row>
    <row r="47" spans="1:23" x14ac:dyDescent="0.25">
      <c r="A47">
        <v>10</v>
      </c>
      <c r="B47">
        <v>6</v>
      </c>
      <c r="C47">
        <v>23.047000000000001</v>
      </c>
      <c r="D47">
        <f t="shared" si="2"/>
        <v>33.025721859998569</v>
      </c>
    </row>
    <row r="48" spans="1:23" x14ac:dyDescent="0.25">
      <c r="A48">
        <v>10</v>
      </c>
      <c r="B48">
        <v>8</v>
      </c>
      <c r="C48">
        <v>30.457000000000001</v>
      </c>
      <c r="D48">
        <f t="shared" si="2"/>
        <v>43.644049580855487</v>
      </c>
    </row>
    <row r="49" spans="1:4" x14ac:dyDescent="0.25">
      <c r="A49">
        <v>10</v>
      </c>
      <c r="B49">
        <v>10</v>
      </c>
      <c r="C49">
        <v>38.524000000000001</v>
      </c>
      <c r="D49">
        <f t="shared" si="2"/>
        <v>55.203840366841014</v>
      </c>
    </row>
    <row r="50" spans="1:4" x14ac:dyDescent="0.25">
      <c r="A50">
        <v>10</v>
      </c>
      <c r="B50">
        <v>15</v>
      </c>
      <c r="C50">
        <v>57.488999999999997</v>
      </c>
      <c r="D50">
        <f t="shared" si="2"/>
        <v>82.380167657806112</v>
      </c>
    </row>
    <row r="51" spans="1:4" x14ac:dyDescent="0.25">
      <c r="A51">
        <v>10</v>
      </c>
      <c r="B51">
        <v>20</v>
      </c>
      <c r="C51">
        <v>76.858000000000004</v>
      </c>
      <c r="D51">
        <f t="shared" si="2"/>
        <v>110.13541592032672</v>
      </c>
    </row>
    <row r="52" spans="1:4" x14ac:dyDescent="0.25">
      <c r="A52">
        <v>10</v>
      </c>
      <c r="B52">
        <v>25</v>
      </c>
      <c r="C52">
        <v>95.81</v>
      </c>
      <c r="D52">
        <f t="shared" si="2"/>
        <v>137.2931145661675</v>
      </c>
    </row>
    <row r="53" spans="1:4" x14ac:dyDescent="0.25">
      <c r="A53">
        <v>10</v>
      </c>
      <c r="B53">
        <v>30</v>
      </c>
      <c r="C53">
        <v>114.723</v>
      </c>
      <c r="D53">
        <f t="shared" si="2"/>
        <v>164.39492727663537</v>
      </c>
    </row>
    <row r="56" spans="1:4" x14ac:dyDescent="0.25">
      <c r="A56">
        <v>14</v>
      </c>
      <c r="B56">
        <v>4</v>
      </c>
      <c r="C56">
        <v>13.628</v>
      </c>
      <c r="D56">
        <f t="shared" ref="D56:D63" si="3">C56*$C$34</f>
        <v>19.52855198108476</v>
      </c>
    </row>
    <row r="57" spans="1:4" x14ac:dyDescent="0.25">
      <c r="A57">
        <v>14</v>
      </c>
      <c r="B57">
        <v>6</v>
      </c>
      <c r="C57">
        <v>20.792000000000002</v>
      </c>
      <c r="D57">
        <f t="shared" si="3"/>
        <v>29.794368417281653</v>
      </c>
    </row>
    <row r="58" spans="1:4" x14ac:dyDescent="0.25">
      <c r="A58">
        <v>14</v>
      </c>
      <c r="B58">
        <v>8</v>
      </c>
      <c r="C58">
        <v>27.716000000000001</v>
      </c>
      <c r="D58">
        <f t="shared" si="3"/>
        <v>39.716271405029737</v>
      </c>
    </row>
    <row r="59" spans="1:4" x14ac:dyDescent="0.25">
      <c r="A59">
        <v>14</v>
      </c>
      <c r="B59">
        <v>10</v>
      </c>
      <c r="C59">
        <v>34.905000000000001</v>
      </c>
      <c r="D59">
        <f t="shared" si="3"/>
        <v>50.017912158773377</v>
      </c>
    </row>
    <row r="60" spans="1:4" x14ac:dyDescent="0.25">
      <c r="A60">
        <v>14</v>
      </c>
      <c r="B60">
        <v>15</v>
      </c>
      <c r="C60">
        <v>52.014000000000003</v>
      </c>
      <c r="D60">
        <f t="shared" si="3"/>
        <v>74.534642115067712</v>
      </c>
    </row>
    <row r="61" spans="1:4" x14ac:dyDescent="0.25">
      <c r="A61">
        <v>14</v>
      </c>
      <c r="B61">
        <v>20</v>
      </c>
      <c r="C61">
        <v>69.703000000000003</v>
      </c>
      <c r="D61">
        <f t="shared" si="3"/>
        <v>99.882496238446663</v>
      </c>
    </row>
    <row r="62" spans="1:4" x14ac:dyDescent="0.25">
      <c r="A62">
        <v>14</v>
      </c>
      <c r="B62">
        <v>25</v>
      </c>
      <c r="C62">
        <v>86.903000000000006</v>
      </c>
      <c r="D62">
        <f t="shared" si="3"/>
        <v>124.52962671061117</v>
      </c>
    </row>
    <row r="63" spans="1:4" x14ac:dyDescent="0.25">
      <c r="A63">
        <v>14</v>
      </c>
      <c r="B63">
        <v>30</v>
      </c>
      <c r="C63">
        <v>103.932</v>
      </c>
      <c r="D63">
        <f t="shared" si="3"/>
        <v>148.93171885075589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EFE28-CBD1-4AF2-A3E3-CBCB66D5661F}">
  <dimension ref="A1:P123"/>
  <sheetViews>
    <sheetView zoomScale="85" zoomScaleNormal="85" workbookViewId="0">
      <selection activeCell="F9" sqref="F9"/>
    </sheetView>
  </sheetViews>
  <sheetFormatPr defaultRowHeight="15" x14ac:dyDescent="0.25"/>
  <sheetData>
    <row r="1" spans="1:16" x14ac:dyDescent="0.25">
      <c r="A1" s="11"/>
      <c r="B1" s="11"/>
      <c r="C1" s="11"/>
      <c r="D1" s="11"/>
      <c r="E1" s="11">
        <v>100</v>
      </c>
      <c r="F1" s="12">
        <v>88.311000000000007</v>
      </c>
      <c r="G1">
        <f>E1/F1</f>
        <v>1.132361766937301</v>
      </c>
    </row>
    <row r="2" spans="1:16" x14ac:dyDescent="0.25">
      <c r="A2" s="37" t="s">
        <v>34</v>
      </c>
      <c r="B2" s="37"/>
      <c r="C2" s="25" t="s">
        <v>35</v>
      </c>
      <c r="D2" s="13" t="s">
        <v>32</v>
      </c>
      <c r="E2" s="13"/>
      <c r="F2" s="14"/>
    </row>
    <row r="3" spans="1:16" x14ac:dyDescent="0.25">
      <c r="A3" s="13"/>
      <c r="B3" s="13"/>
      <c r="C3" s="13"/>
      <c r="D3" s="13"/>
      <c r="E3" s="13"/>
      <c r="F3" s="14"/>
    </row>
    <row r="4" spans="1:16" ht="15.75" thickBot="1" x14ac:dyDescent="0.3">
      <c r="A4" s="17"/>
      <c r="B4" s="17"/>
      <c r="C4" s="17"/>
      <c r="D4" s="17"/>
      <c r="E4" s="17"/>
      <c r="F4" s="18"/>
    </row>
    <row r="5" spans="1:16" x14ac:dyDescent="0.25">
      <c r="A5" s="5"/>
      <c r="P5" s="6"/>
    </row>
    <row r="6" spans="1:16" x14ac:dyDescent="0.25">
      <c r="A6" s="5"/>
      <c r="C6" t="s">
        <v>0</v>
      </c>
      <c r="D6" t="s">
        <v>7</v>
      </c>
      <c r="E6" t="s">
        <v>5</v>
      </c>
      <c r="F6" t="s">
        <v>6</v>
      </c>
      <c r="P6" s="6"/>
    </row>
    <row r="7" spans="1:16" x14ac:dyDescent="0.25">
      <c r="A7" s="5"/>
      <c r="C7">
        <v>7.5</v>
      </c>
      <c r="D7">
        <v>5</v>
      </c>
      <c r="F7">
        <f t="shared" ref="F7:F19" si="0">6.3351*D7</f>
        <v>31.6755</v>
      </c>
      <c r="P7" s="6"/>
    </row>
    <row r="8" spans="1:16" x14ac:dyDescent="0.25">
      <c r="A8" s="5"/>
      <c r="C8">
        <v>7.5</v>
      </c>
      <c r="D8">
        <v>10</v>
      </c>
      <c r="F8">
        <f t="shared" si="0"/>
        <v>63.350999999999999</v>
      </c>
      <c r="H8">
        <v>0</v>
      </c>
      <c r="I8">
        <v>0</v>
      </c>
      <c r="P8" s="6"/>
    </row>
    <row r="9" spans="1:16" x14ac:dyDescent="0.25">
      <c r="A9" s="5"/>
      <c r="C9">
        <v>7.5</v>
      </c>
      <c r="D9">
        <v>15</v>
      </c>
      <c r="F9">
        <f t="shared" si="0"/>
        <v>95.026499999999999</v>
      </c>
      <c r="H9">
        <v>10</v>
      </c>
      <c r="I9">
        <v>63.350999999999999</v>
      </c>
      <c r="P9" s="6"/>
    </row>
    <row r="10" spans="1:16" x14ac:dyDescent="0.25">
      <c r="A10" s="5"/>
      <c r="C10">
        <v>7.5</v>
      </c>
      <c r="D10">
        <v>20</v>
      </c>
      <c r="F10">
        <f t="shared" si="0"/>
        <v>126.702</v>
      </c>
      <c r="P10" s="6"/>
    </row>
    <row r="11" spans="1:16" x14ac:dyDescent="0.25">
      <c r="A11" s="5"/>
      <c r="C11">
        <v>7.5</v>
      </c>
      <c r="D11">
        <v>25</v>
      </c>
      <c r="F11">
        <f t="shared" si="0"/>
        <v>158.3775</v>
      </c>
      <c r="P11" s="6"/>
    </row>
    <row r="12" spans="1:16" x14ac:dyDescent="0.25">
      <c r="A12" s="5"/>
      <c r="C12">
        <v>7.5</v>
      </c>
      <c r="D12">
        <v>30</v>
      </c>
      <c r="F12">
        <f t="shared" si="0"/>
        <v>190.053</v>
      </c>
      <c r="P12" s="6"/>
    </row>
    <row r="13" spans="1:16" x14ac:dyDescent="0.25">
      <c r="A13" s="5"/>
      <c r="C13">
        <v>7.5</v>
      </c>
      <c r="D13">
        <v>35</v>
      </c>
      <c r="F13">
        <f t="shared" si="0"/>
        <v>221.7285</v>
      </c>
      <c r="P13" s="6"/>
    </row>
    <row r="14" spans="1:16" x14ac:dyDescent="0.25">
      <c r="A14" s="5"/>
      <c r="C14">
        <v>7.5</v>
      </c>
      <c r="D14">
        <v>40</v>
      </c>
      <c r="F14">
        <f t="shared" si="0"/>
        <v>253.404</v>
      </c>
      <c r="P14" s="6"/>
    </row>
    <row r="15" spans="1:16" x14ac:dyDescent="0.25">
      <c r="A15" s="5"/>
      <c r="C15">
        <v>7.5</v>
      </c>
      <c r="D15">
        <v>45</v>
      </c>
      <c r="F15">
        <f t="shared" si="0"/>
        <v>285.0795</v>
      </c>
      <c r="P15" s="6"/>
    </row>
    <row r="16" spans="1:16" x14ac:dyDescent="0.25">
      <c r="A16" s="5"/>
      <c r="C16">
        <v>7.5</v>
      </c>
      <c r="D16">
        <v>50</v>
      </c>
      <c r="F16">
        <f t="shared" si="0"/>
        <v>316.755</v>
      </c>
      <c r="P16" s="6"/>
    </row>
    <row r="17" spans="1:16" x14ac:dyDescent="0.25">
      <c r="A17" s="5"/>
      <c r="C17">
        <v>7.5</v>
      </c>
      <c r="D17">
        <v>55</v>
      </c>
      <c r="F17">
        <f t="shared" si="0"/>
        <v>348.43049999999999</v>
      </c>
      <c r="P17" s="6"/>
    </row>
    <row r="18" spans="1:16" x14ac:dyDescent="0.25">
      <c r="A18" s="5"/>
      <c r="C18">
        <v>7.5</v>
      </c>
      <c r="D18">
        <v>60</v>
      </c>
      <c r="F18">
        <f t="shared" si="0"/>
        <v>380.10599999999999</v>
      </c>
      <c r="P18" s="6"/>
    </row>
    <row r="19" spans="1:16" x14ac:dyDescent="0.25">
      <c r="A19" s="5"/>
      <c r="C19">
        <v>7.5</v>
      </c>
      <c r="D19">
        <v>65</v>
      </c>
      <c r="F19">
        <f t="shared" si="0"/>
        <v>411.78149999999999</v>
      </c>
      <c r="H19">
        <v>0</v>
      </c>
      <c r="I19">
        <v>0</v>
      </c>
      <c r="P19" s="6"/>
    </row>
    <row r="20" spans="1:16" x14ac:dyDescent="0.25">
      <c r="A20" s="5"/>
      <c r="C20">
        <v>10</v>
      </c>
      <c r="D20">
        <v>5</v>
      </c>
      <c r="F20">
        <f t="shared" ref="F20:F32" si="1">5.5356*D7</f>
        <v>27.677999999999997</v>
      </c>
      <c r="H20">
        <v>10</v>
      </c>
      <c r="I20">
        <v>55.356000000000002</v>
      </c>
      <c r="P20" s="6"/>
    </row>
    <row r="21" spans="1:16" x14ac:dyDescent="0.25">
      <c r="A21" s="5"/>
      <c r="C21">
        <v>10</v>
      </c>
      <c r="D21">
        <v>10</v>
      </c>
      <c r="F21">
        <f t="shared" si="1"/>
        <v>55.355999999999995</v>
      </c>
      <c r="P21" s="6"/>
    </row>
    <row r="22" spans="1:16" x14ac:dyDescent="0.25">
      <c r="A22" s="5"/>
      <c r="C22">
        <v>10</v>
      </c>
      <c r="D22">
        <v>15</v>
      </c>
      <c r="F22">
        <f t="shared" si="1"/>
        <v>83.033999999999992</v>
      </c>
      <c r="P22" s="6"/>
    </row>
    <row r="23" spans="1:16" x14ac:dyDescent="0.25">
      <c r="A23" s="5"/>
      <c r="C23">
        <v>10</v>
      </c>
      <c r="D23">
        <v>20</v>
      </c>
      <c r="F23">
        <f t="shared" si="1"/>
        <v>110.71199999999999</v>
      </c>
      <c r="P23" s="6"/>
    </row>
    <row r="24" spans="1:16" x14ac:dyDescent="0.25">
      <c r="A24" s="5"/>
      <c r="C24">
        <v>10</v>
      </c>
      <c r="D24">
        <v>25</v>
      </c>
      <c r="F24">
        <f t="shared" si="1"/>
        <v>138.38999999999999</v>
      </c>
      <c r="P24" s="6"/>
    </row>
    <row r="25" spans="1:16" x14ac:dyDescent="0.25">
      <c r="A25" s="5"/>
      <c r="C25">
        <v>10</v>
      </c>
      <c r="D25">
        <v>30</v>
      </c>
      <c r="F25">
        <f t="shared" si="1"/>
        <v>166.06799999999998</v>
      </c>
      <c r="P25" s="6"/>
    </row>
    <row r="26" spans="1:16" x14ac:dyDescent="0.25">
      <c r="A26" s="5"/>
      <c r="C26">
        <v>10</v>
      </c>
      <c r="D26">
        <v>35</v>
      </c>
      <c r="F26">
        <f t="shared" si="1"/>
        <v>193.74599999999998</v>
      </c>
      <c r="P26" s="6"/>
    </row>
    <row r="27" spans="1:16" x14ac:dyDescent="0.25">
      <c r="A27" s="5"/>
      <c r="C27">
        <v>10</v>
      </c>
      <c r="D27">
        <v>40</v>
      </c>
      <c r="F27">
        <f t="shared" si="1"/>
        <v>221.42399999999998</v>
      </c>
      <c r="P27" s="6"/>
    </row>
    <row r="28" spans="1:16" x14ac:dyDescent="0.25">
      <c r="A28" s="5"/>
      <c r="C28">
        <v>10</v>
      </c>
      <c r="D28">
        <v>45</v>
      </c>
      <c r="F28">
        <f t="shared" si="1"/>
        <v>249.10199999999998</v>
      </c>
      <c r="P28" s="6"/>
    </row>
    <row r="29" spans="1:16" x14ac:dyDescent="0.25">
      <c r="A29" s="5"/>
      <c r="C29">
        <v>10</v>
      </c>
      <c r="D29">
        <v>50</v>
      </c>
      <c r="F29">
        <f t="shared" si="1"/>
        <v>276.77999999999997</v>
      </c>
      <c r="P29" s="6"/>
    </row>
    <row r="30" spans="1:16" x14ac:dyDescent="0.25">
      <c r="A30" s="5"/>
      <c r="C30">
        <v>10</v>
      </c>
      <c r="D30">
        <v>55</v>
      </c>
      <c r="F30">
        <f t="shared" si="1"/>
        <v>304.45799999999997</v>
      </c>
      <c r="P30" s="6"/>
    </row>
    <row r="31" spans="1:16" x14ac:dyDescent="0.25">
      <c r="A31" s="5"/>
      <c r="C31">
        <v>10</v>
      </c>
      <c r="D31">
        <v>60</v>
      </c>
      <c r="F31">
        <f t="shared" si="1"/>
        <v>332.13599999999997</v>
      </c>
      <c r="P31" s="6"/>
    </row>
    <row r="32" spans="1:16" x14ac:dyDescent="0.25">
      <c r="A32" s="5"/>
      <c r="C32">
        <v>10</v>
      </c>
      <c r="D32">
        <v>65</v>
      </c>
      <c r="F32">
        <f t="shared" si="1"/>
        <v>359.81399999999996</v>
      </c>
      <c r="P32" s="6"/>
    </row>
    <row r="33" spans="1:16" x14ac:dyDescent="0.25">
      <c r="A33" s="5"/>
      <c r="P33" s="6"/>
    </row>
    <row r="34" spans="1:16" x14ac:dyDescent="0.25">
      <c r="A34" s="5"/>
      <c r="P34" s="6"/>
    </row>
    <row r="35" spans="1:16" x14ac:dyDescent="0.25">
      <c r="A35" s="5"/>
      <c r="P35" s="6"/>
    </row>
    <row r="48" spans="1:16" x14ac:dyDescent="0.25">
      <c r="P48" s="6"/>
    </row>
    <row r="49" spans="1:16" x14ac:dyDescent="0.25">
      <c r="P49" s="6"/>
    </row>
    <row r="50" spans="1:16" x14ac:dyDescent="0.25">
      <c r="P50" s="6"/>
    </row>
    <row r="51" spans="1:16" x14ac:dyDescent="0.25">
      <c r="P51" s="6"/>
    </row>
    <row r="52" spans="1:16" x14ac:dyDescent="0.25">
      <c r="P52" s="6"/>
    </row>
    <row r="53" spans="1:16" x14ac:dyDescent="0.25">
      <c r="P53" s="6"/>
    </row>
    <row r="54" spans="1:16" x14ac:dyDescent="0.25">
      <c r="P54" s="6"/>
    </row>
    <row r="55" spans="1:16" x14ac:dyDescent="0.25">
      <c r="P55" s="6"/>
    </row>
    <row r="56" spans="1:16" x14ac:dyDescent="0.25">
      <c r="P56" s="6"/>
    </row>
    <row r="57" spans="1:16" x14ac:dyDescent="0.25">
      <c r="P57" s="6"/>
    </row>
    <row r="58" spans="1:16" x14ac:dyDescent="0.25">
      <c r="P58" s="6"/>
    </row>
    <row r="59" spans="1:16" x14ac:dyDescent="0.25">
      <c r="P59" s="6"/>
    </row>
    <row r="60" spans="1:16" x14ac:dyDescent="0.25">
      <c r="P60" s="6"/>
    </row>
    <row r="61" spans="1:16" x14ac:dyDescent="0.25">
      <c r="A61" s="5"/>
      <c r="P61" s="6"/>
    </row>
    <row r="62" spans="1:16" x14ac:dyDescent="0.25">
      <c r="A62" s="5"/>
      <c r="P62" s="6"/>
    </row>
    <row r="63" spans="1:16" x14ac:dyDescent="0.25">
      <c r="A63" s="5"/>
      <c r="P63" s="6"/>
    </row>
    <row r="64" spans="1:16" x14ac:dyDescent="0.25">
      <c r="A64" s="5"/>
      <c r="P64" s="6"/>
    </row>
    <row r="65" spans="1:16" x14ac:dyDescent="0.25">
      <c r="A65" s="5"/>
      <c r="P65" s="6"/>
    </row>
    <row r="66" spans="1:16" x14ac:dyDescent="0.25">
      <c r="A66" s="5"/>
      <c r="P66" s="6"/>
    </row>
    <row r="67" spans="1:16" x14ac:dyDescent="0.25">
      <c r="A67" s="5"/>
      <c r="P67" s="6"/>
    </row>
    <row r="68" spans="1:16" x14ac:dyDescent="0.25">
      <c r="A68" s="5"/>
      <c r="P68" s="6"/>
    </row>
    <row r="69" spans="1:16" x14ac:dyDescent="0.25">
      <c r="A69" s="5"/>
      <c r="P69" s="6"/>
    </row>
    <row r="70" spans="1:16" x14ac:dyDescent="0.25">
      <c r="A70" s="5"/>
      <c r="P70" s="6"/>
    </row>
    <row r="71" spans="1:16" x14ac:dyDescent="0.25">
      <c r="A71" s="5"/>
      <c r="P71" s="6"/>
    </row>
    <row r="72" spans="1:16" x14ac:dyDescent="0.25">
      <c r="A72" s="5"/>
      <c r="P72" s="6"/>
    </row>
    <row r="73" spans="1:16" x14ac:dyDescent="0.25">
      <c r="A73" s="5"/>
      <c r="P73" s="6"/>
    </row>
    <row r="74" spans="1:16" x14ac:dyDescent="0.25">
      <c r="A74" s="5"/>
      <c r="P74" s="6"/>
    </row>
    <row r="75" spans="1:16" x14ac:dyDescent="0.25">
      <c r="A75" s="5"/>
      <c r="P75" s="6"/>
    </row>
    <row r="76" spans="1:16" x14ac:dyDescent="0.25">
      <c r="A76" s="5"/>
      <c r="P76" s="6"/>
    </row>
    <row r="77" spans="1:16" x14ac:dyDescent="0.25">
      <c r="A77" s="5"/>
      <c r="P77" s="6"/>
    </row>
    <row r="78" spans="1:16" x14ac:dyDescent="0.25">
      <c r="A78" s="5"/>
      <c r="P78" s="6"/>
    </row>
    <row r="79" spans="1:16" x14ac:dyDescent="0.25">
      <c r="A79" s="5"/>
      <c r="P79" s="6"/>
    </row>
    <row r="80" spans="1:16" x14ac:dyDescent="0.25">
      <c r="A80" s="5"/>
      <c r="P80" s="6"/>
    </row>
    <row r="81" spans="1:16" x14ac:dyDescent="0.25">
      <c r="A81" s="5"/>
      <c r="P81" s="6"/>
    </row>
    <row r="82" spans="1:16" x14ac:dyDescent="0.25">
      <c r="A82" s="5"/>
      <c r="P82" s="6"/>
    </row>
    <row r="83" spans="1:16" x14ac:dyDescent="0.25">
      <c r="A83" s="5"/>
      <c r="P83" s="6"/>
    </row>
    <row r="84" spans="1:16" x14ac:dyDescent="0.25">
      <c r="A84" s="5"/>
      <c r="P84" s="6"/>
    </row>
    <row r="85" spans="1:16" x14ac:dyDescent="0.25">
      <c r="A85" s="5"/>
      <c r="P85" s="6"/>
    </row>
    <row r="86" spans="1:16" x14ac:dyDescent="0.25">
      <c r="A86" s="5"/>
      <c r="P86" s="6"/>
    </row>
    <row r="87" spans="1:16" x14ac:dyDescent="0.25">
      <c r="A87" s="5"/>
      <c r="P87" s="6"/>
    </row>
    <row r="88" spans="1:16" x14ac:dyDescent="0.25">
      <c r="A88" s="5"/>
      <c r="P88" s="6"/>
    </row>
    <row r="89" spans="1:16" x14ac:dyDescent="0.25">
      <c r="A89" s="5"/>
      <c r="P89" s="6"/>
    </row>
    <row r="90" spans="1:16" x14ac:dyDescent="0.25">
      <c r="A90" s="5"/>
      <c r="P90" s="6"/>
    </row>
    <row r="91" spans="1:16" x14ac:dyDescent="0.25">
      <c r="A91" s="5"/>
      <c r="P91" s="6"/>
    </row>
    <row r="123" spans="1:16" ht="15.75" thickBot="1" x14ac:dyDescent="0.3">
      <c r="A123" s="7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9"/>
    </row>
  </sheetData>
  <mergeCells count="1">
    <mergeCell ref="A2:B2"/>
  </mergeCells>
  <hyperlinks>
    <hyperlink ref="C2" r:id="rId1" location="documenti" xr:uid="{B79E36CE-54AF-4F50-A4A1-4D716D410CC7}"/>
  </hyperlinks>
  <pageMargins left="0.7" right="0.7" top="0.78740157499999996" bottom="0.78740157499999996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41D8A-EEC4-48A1-B82E-6670B70E4656}">
  <dimension ref="A1:Q54"/>
  <sheetViews>
    <sheetView workbookViewId="0">
      <selection activeCell="A6" sqref="A6"/>
    </sheetView>
  </sheetViews>
  <sheetFormatPr defaultRowHeight="15" x14ac:dyDescent="0.25"/>
  <sheetData>
    <row r="1" spans="1:17" x14ac:dyDescent="0.25">
      <c r="A1" s="10"/>
      <c r="B1" s="11"/>
      <c r="C1" s="11"/>
      <c r="D1" s="12"/>
    </row>
    <row r="2" spans="1:17" x14ac:dyDescent="0.25">
      <c r="A2" s="15" t="s">
        <v>46</v>
      </c>
      <c r="B2" s="13"/>
      <c r="C2" s="13"/>
      <c r="D2" s="14"/>
    </row>
    <row r="3" spans="1:17" x14ac:dyDescent="0.25">
      <c r="A3" s="15"/>
      <c r="B3" s="13"/>
      <c r="C3" s="13"/>
      <c r="D3" s="14"/>
    </row>
    <row r="4" spans="1:17" ht="15.75" thickBot="1" x14ac:dyDescent="0.3">
      <c r="A4" s="16"/>
      <c r="B4" s="17"/>
      <c r="C4" s="17"/>
      <c r="D4" s="18"/>
    </row>
    <row r="5" spans="1:17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  <c r="O5" s="40" t="s">
        <v>72</v>
      </c>
      <c r="P5" s="41"/>
      <c r="Q5" s="42"/>
    </row>
    <row r="6" spans="1:17" ht="15.75" thickBot="1" x14ac:dyDescent="0.3">
      <c r="A6" s="24" t="s">
        <v>37</v>
      </c>
      <c r="B6" t="s">
        <v>38</v>
      </c>
      <c r="C6" t="s">
        <v>39</v>
      </c>
      <c r="D6" t="s">
        <v>6</v>
      </c>
      <c r="L6" s="6"/>
      <c r="O6" s="43"/>
      <c r="P6" s="44"/>
      <c r="Q6" s="45"/>
    </row>
    <row r="7" spans="1:17" x14ac:dyDescent="0.25">
      <c r="A7" s="5" t="s">
        <v>36</v>
      </c>
      <c r="B7">
        <v>12.5</v>
      </c>
      <c r="C7">
        <v>10</v>
      </c>
      <c r="D7">
        <v>45.6</v>
      </c>
      <c r="L7" s="6"/>
      <c r="O7" t="s">
        <v>0</v>
      </c>
      <c r="P7" t="s">
        <v>7</v>
      </c>
      <c r="Q7" t="s">
        <v>6</v>
      </c>
    </row>
    <row r="8" spans="1:17" x14ac:dyDescent="0.25">
      <c r="A8" s="5"/>
      <c r="B8">
        <v>12.5</v>
      </c>
      <c r="C8">
        <v>15</v>
      </c>
      <c r="D8">
        <v>69.2</v>
      </c>
      <c r="L8" s="39" t="s">
        <v>51</v>
      </c>
      <c r="O8">
        <v>12.5</v>
      </c>
      <c r="P8">
        <v>10</v>
      </c>
      <c r="Q8">
        <v>45.6</v>
      </c>
    </row>
    <row r="9" spans="1:17" x14ac:dyDescent="0.25">
      <c r="A9" s="5"/>
      <c r="B9">
        <v>12.5</v>
      </c>
      <c r="C9">
        <v>20</v>
      </c>
      <c r="D9">
        <v>92.7</v>
      </c>
      <c r="L9" s="39"/>
      <c r="O9">
        <v>12.5</v>
      </c>
      <c r="P9">
        <v>15</v>
      </c>
      <c r="Q9">
        <v>69.2</v>
      </c>
    </row>
    <row r="10" spans="1:17" x14ac:dyDescent="0.25">
      <c r="A10" s="38" t="s">
        <v>40</v>
      </c>
      <c r="B10">
        <v>12.5</v>
      </c>
      <c r="C10">
        <v>25</v>
      </c>
      <c r="D10">
        <v>116.1</v>
      </c>
      <c r="L10" s="39"/>
      <c r="O10">
        <v>12.5</v>
      </c>
      <c r="P10">
        <v>20</v>
      </c>
      <c r="Q10">
        <v>92.7</v>
      </c>
    </row>
    <row r="11" spans="1:17" x14ac:dyDescent="0.25">
      <c r="A11" s="38"/>
      <c r="B11">
        <v>12.5</v>
      </c>
      <c r="C11">
        <v>30</v>
      </c>
      <c r="D11">
        <v>139.5</v>
      </c>
      <c r="L11" s="39"/>
      <c r="O11">
        <v>12.5</v>
      </c>
      <c r="P11">
        <v>25</v>
      </c>
      <c r="Q11">
        <v>116.1</v>
      </c>
    </row>
    <row r="12" spans="1:17" x14ac:dyDescent="0.25">
      <c r="A12" s="38"/>
      <c r="B12">
        <v>12.5</v>
      </c>
      <c r="C12">
        <v>35</v>
      </c>
      <c r="D12">
        <v>162.80000000000001</v>
      </c>
      <c r="L12" s="39"/>
      <c r="O12">
        <v>12.5</v>
      </c>
      <c r="P12">
        <v>30</v>
      </c>
      <c r="Q12">
        <v>139.5</v>
      </c>
    </row>
    <row r="13" spans="1:17" x14ac:dyDescent="0.25">
      <c r="A13" s="38"/>
      <c r="B13">
        <v>12.5</v>
      </c>
      <c r="C13">
        <v>40</v>
      </c>
      <c r="D13">
        <v>186.2</v>
      </c>
      <c r="L13" s="39"/>
      <c r="O13">
        <v>12.5</v>
      </c>
      <c r="P13">
        <v>35</v>
      </c>
      <c r="Q13">
        <v>162.80000000000001</v>
      </c>
    </row>
    <row r="14" spans="1:17" x14ac:dyDescent="0.25">
      <c r="A14" s="38"/>
      <c r="B14">
        <v>25</v>
      </c>
      <c r="C14">
        <v>10</v>
      </c>
      <c r="D14">
        <v>34.700000000000003</v>
      </c>
      <c r="L14" s="39"/>
      <c r="O14">
        <v>12.5</v>
      </c>
      <c r="P14">
        <v>40</v>
      </c>
      <c r="Q14">
        <v>186.2</v>
      </c>
    </row>
    <row r="15" spans="1:17" x14ac:dyDescent="0.25">
      <c r="A15" s="5"/>
      <c r="B15">
        <v>25</v>
      </c>
      <c r="C15">
        <v>15</v>
      </c>
      <c r="D15">
        <v>52.8</v>
      </c>
      <c r="L15" s="39"/>
      <c r="O15">
        <v>25</v>
      </c>
      <c r="P15">
        <v>10</v>
      </c>
      <c r="Q15">
        <v>34.700000000000003</v>
      </c>
    </row>
    <row r="16" spans="1:17" x14ac:dyDescent="0.25">
      <c r="A16" s="5"/>
      <c r="B16">
        <v>25</v>
      </c>
      <c r="C16">
        <v>20</v>
      </c>
      <c r="D16">
        <v>70.599999999999994</v>
      </c>
      <c r="L16" s="39"/>
      <c r="O16">
        <v>25</v>
      </c>
      <c r="P16">
        <v>15</v>
      </c>
      <c r="Q16">
        <v>52.8</v>
      </c>
    </row>
    <row r="17" spans="1:17" x14ac:dyDescent="0.25">
      <c r="A17" s="5"/>
      <c r="B17">
        <v>25</v>
      </c>
      <c r="C17">
        <v>25</v>
      </c>
      <c r="D17">
        <v>88.5</v>
      </c>
      <c r="L17" s="39"/>
      <c r="O17">
        <v>25</v>
      </c>
      <c r="P17">
        <v>20</v>
      </c>
      <c r="Q17">
        <v>70.599999999999994</v>
      </c>
    </row>
    <row r="18" spans="1:17" x14ac:dyDescent="0.25">
      <c r="A18" s="5"/>
      <c r="B18">
        <v>25</v>
      </c>
      <c r="C18">
        <v>30</v>
      </c>
      <c r="D18">
        <v>106.3</v>
      </c>
      <c r="L18" s="6"/>
      <c r="O18">
        <v>25</v>
      </c>
      <c r="P18">
        <v>25</v>
      </c>
      <c r="Q18">
        <v>88.5</v>
      </c>
    </row>
    <row r="19" spans="1:17" x14ac:dyDescent="0.25">
      <c r="A19" s="5"/>
      <c r="B19">
        <v>25</v>
      </c>
      <c r="C19">
        <v>35</v>
      </c>
      <c r="D19">
        <v>124</v>
      </c>
      <c r="L19" s="6"/>
      <c r="O19">
        <v>25</v>
      </c>
      <c r="P19">
        <v>30</v>
      </c>
      <c r="Q19">
        <v>106.3</v>
      </c>
    </row>
    <row r="20" spans="1:17" x14ac:dyDescent="0.25">
      <c r="A20" s="5"/>
      <c r="B20">
        <v>25</v>
      </c>
      <c r="C20">
        <v>40</v>
      </c>
      <c r="D20">
        <v>141.80000000000001</v>
      </c>
      <c r="L20" s="6"/>
      <c r="O20">
        <v>25</v>
      </c>
      <c r="P20">
        <v>35</v>
      </c>
      <c r="Q20">
        <v>124</v>
      </c>
    </row>
    <row r="21" spans="1:17" ht="15.75" thickBot="1" x14ac:dyDescent="0.3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9"/>
      <c r="O21">
        <v>25</v>
      </c>
      <c r="P21">
        <v>40</v>
      </c>
      <c r="Q21">
        <v>141.80000000000001</v>
      </c>
    </row>
    <row r="22" spans="1:17" x14ac:dyDescent="0.25">
      <c r="A22" s="5"/>
      <c r="L22" s="6"/>
    </row>
    <row r="23" spans="1:17" x14ac:dyDescent="0.25">
      <c r="A23" s="5"/>
      <c r="B23">
        <v>12.5</v>
      </c>
      <c r="C23">
        <v>10</v>
      </c>
      <c r="D23">
        <v>49.1</v>
      </c>
      <c r="L23" s="6"/>
    </row>
    <row r="24" spans="1:17" x14ac:dyDescent="0.25">
      <c r="A24" s="5"/>
      <c r="B24">
        <v>12.5</v>
      </c>
      <c r="C24">
        <v>15</v>
      </c>
      <c r="D24">
        <v>74.599999999999994</v>
      </c>
      <c r="L24" s="6"/>
    </row>
    <row r="25" spans="1:17" x14ac:dyDescent="0.25">
      <c r="A25" s="5"/>
      <c r="B25">
        <v>12.5</v>
      </c>
      <c r="C25">
        <v>20</v>
      </c>
      <c r="D25">
        <v>99.9</v>
      </c>
      <c r="L25" s="6"/>
    </row>
    <row r="26" spans="1:17" x14ac:dyDescent="0.25">
      <c r="A26" s="38" t="s">
        <v>41</v>
      </c>
      <c r="B26">
        <v>12.5</v>
      </c>
      <c r="C26">
        <v>25</v>
      </c>
      <c r="D26">
        <v>125.1</v>
      </c>
      <c r="L26" s="6"/>
    </row>
    <row r="27" spans="1:17" x14ac:dyDescent="0.25">
      <c r="A27" s="38"/>
      <c r="B27">
        <v>12.5</v>
      </c>
      <c r="C27">
        <v>30</v>
      </c>
      <c r="D27">
        <v>150.30000000000001</v>
      </c>
      <c r="L27" s="6"/>
    </row>
    <row r="28" spans="1:17" x14ac:dyDescent="0.25">
      <c r="A28" s="38"/>
      <c r="B28">
        <v>12.5</v>
      </c>
      <c r="C28">
        <v>35</v>
      </c>
      <c r="D28">
        <v>175.4</v>
      </c>
      <c r="L28" s="6"/>
    </row>
    <row r="29" spans="1:17" x14ac:dyDescent="0.25">
      <c r="A29" s="38"/>
      <c r="B29">
        <v>12.5</v>
      </c>
      <c r="C29">
        <v>40</v>
      </c>
      <c r="D29">
        <v>200.5</v>
      </c>
      <c r="L29" s="6"/>
    </row>
    <row r="30" spans="1:17" x14ac:dyDescent="0.25">
      <c r="A30" s="38"/>
      <c r="B30">
        <v>25</v>
      </c>
      <c r="C30">
        <v>10</v>
      </c>
      <c r="D30">
        <v>37.200000000000003</v>
      </c>
      <c r="L30" s="6"/>
    </row>
    <row r="31" spans="1:17" x14ac:dyDescent="0.25">
      <c r="A31" s="5"/>
      <c r="B31">
        <v>25</v>
      </c>
      <c r="C31">
        <v>15</v>
      </c>
      <c r="D31">
        <v>56.5</v>
      </c>
      <c r="L31" s="6"/>
    </row>
    <row r="32" spans="1:17" x14ac:dyDescent="0.25">
      <c r="A32" s="5"/>
      <c r="B32">
        <v>25</v>
      </c>
      <c r="C32">
        <v>20</v>
      </c>
      <c r="D32">
        <v>75.599999999999994</v>
      </c>
      <c r="L32" s="6"/>
    </row>
    <row r="33" spans="1:12" x14ac:dyDescent="0.25">
      <c r="A33" s="5"/>
      <c r="B33">
        <v>25</v>
      </c>
      <c r="C33">
        <v>25</v>
      </c>
      <c r="D33">
        <v>94.7</v>
      </c>
      <c r="L33" s="6"/>
    </row>
    <row r="34" spans="1:12" x14ac:dyDescent="0.25">
      <c r="A34" s="5"/>
      <c r="B34">
        <v>25</v>
      </c>
      <c r="C34">
        <v>30</v>
      </c>
      <c r="D34">
        <v>113.7</v>
      </c>
      <c r="L34" s="6"/>
    </row>
    <row r="35" spans="1:12" x14ac:dyDescent="0.25">
      <c r="A35" s="5"/>
      <c r="B35">
        <v>25</v>
      </c>
      <c r="C35">
        <v>35</v>
      </c>
      <c r="D35">
        <v>132.80000000000001</v>
      </c>
      <c r="L35" s="6"/>
    </row>
    <row r="36" spans="1:12" x14ac:dyDescent="0.25">
      <c r="A36" s="5"/>
      <c r="B36">
        <v>25</v>
      </c>
      <c r="C36">
        <v>40</v>
      </c>
      <c r="D36">
        <v>151.80000000000001</v>
      </c>
      <c r="L36" s="6"/>
    </row>
    <row r="37" spans="1:12" x14ac:dyDescent="0.25">
      <c r="A37" s="5"/>
      <c r="L37" s="6"/>
    </row>
    <row r="38" spans="1:12" x14ac:dyDescent="0.25">
      <c r="A38" s="5"/>
      <c r="L38" s="6"/>
    </row>
    <row r="39" spans="1:12" x14ac:dyDescent="0.25">
      <c r="A39" s="5"/>
      <c r="B39">
        <v>12.5</v>
      </c>
      <c r="C39">
        <v>10</v>
      </c>
      <c r="D39">
        <v>51.9</v>
      </c>
      <c r="L39" s="6"/>
    </row>
    <row r="40" spans="1:12" x14ac:dyDescent="0.25">
      <c r="A40" s="5"/>
      <c r="B40">
        <v>12.5</v>
      </c>
      <c r="C40">
        <v>15</v>
      </c>
      <c r="D40">
        <v>78.8</v>
      </c>
      <c r="L40" s="6"/>
    </row>
    <row r="41" spans="1:12" x14ac:dyDescent="0.25">
      <c r="A41" s="5"/>
      <c r="B41">
        <v>12.5</v>
      </c>
      <c r="C41">
        <v>20</v>
      </c>
      <c r="D41">
        <v>105.4</v>
      </c>
      <c r="L41" s="6"/>
    </row>
    <row r="42" spans="1:12" x14ac:dyDescent="0.25">
      <c r="A42" s="38" t="s">
        <v>42</v>
      </c>
      <c r="B42">
        <v>12.5</v>
      </c>
      <c r="C42">
        <v>25</v>
      </c>
      <c r="D42">
        <v>131.1</v>
      </c>
      <c r="L42" s="6"/>
    </row>
    <row r="43" spans="1:12" x14ac:dyDescent="0.25">
      <c r="A43" s="38"/>
      <c r="B43">
        <v>12.5</v>
      </c>
      <c r="C43">
        <v>30</v>
      </c>
      <c r="D43">
        <v>158.6</v>
      </c>
      <c r="L43" s="6"/>
    </row>
    <row r="44" spans="1:12" x14ac:dyDescent="0.25">
      <c r="A44" s="38"/>
      <c r="B44">
        <v>12.5</v>
      </c>
      <c r="C44">
        <v>35</v>
      </c>
      <c r="D44">
        <v>185.2</v>
      </c>
      <c r="L44" s="6"/>
    </row>
    <row r="45" spans="1:12" x14ac:dyDescent="0.25">
      <c r="A45" s="38"/>
      <c r="B45">
        <v>12.5</v>
      </c>
      <c r="C45">
        <v>40</v>
      </c>
      <c r="D45">
        <v>211.7</v>
      </c>
      <c r="L45" s="6"/>
    </row>
    <row r="46" spans="1:12" x14ac:dyDescent="0.25">
      <c r="A46" s="38"/>
      <c r="B46">
        <v>25</v>
      </c>
      <c r="C46">
        <v>10</v>
      </c>
      <c r="D46">
        <v>39.200000000000003</v>
      </c>
      <c r="L46" s="6"/>
    </row>
    <row r="47" spans="1:12" x14ac:dyDescent="0.25">
      <c r="A47" s="5" t="s">
        <v>43</v>
      </c>
      <c r="B47">
        <v>25</v>
      </c>
      <c r="C47">
        <v>15</v>
      </c>
      <c r="D47">
        <v>59.4</v>
      </c>
      <c r="L47" s="6"/>
    </row>
    <row r="48" spans="1:12" x14ac:dyDescent="0.25">
      <c r="A48" s="5"/>
      <c r="B48">
        <v>25</v>
      </c>
      <c r="C48">
        <v>20</v>
      </c>
      <c r="D48">
        <v>79.599999999999994</v>
      </c>
      <c r="L48" s="6"/>
    </row>
    <row r="49" spans="1:12" x14ac:dyDescent="0.25">
      <c r="A49" s="5"/>
      <c r="B49">
        <v>25</v>
      </c>
      <c r="C49">
        <v>25</v>
      </c>
      <c r="D49">
        <v>99.7</v>
      </c>
      <c r="L49" s="6"/>
    </row>
    <row r="50" spans="1:12" x14ac:dyDescent="0.25">
      <c r="A50" s="5"/>
      <c r="B50">
        <v>25</v>
      </c>
      <c r="C50">
        <v>30</v>
      </c>
      <c r="D50">
        <v>119.7</v>
      </c>
      <c r="L50" s="6"/>
    </row>
    <row r="51" spans="1:12" x14ac:dyDescent="0.25">
      <c r="A51" s="5"/>
      <c r="B51">
        <v>25</v>
      </c>
      <c r="C51">
        <v>35</v>
      </c>
      <c r="D51">
        <v>139.80000000000001</v>
      </c>
      <c r="L51" s="6"/>
    </row>
    <row r="52" spans="1:12" x14ac:dyDescent="0.25">
      <c r="A52" s="5"/>
      <c r="B52">
        <v>25</v>
      </c>
      <c r="C52">
        <v>40</v>
      </c>
      <c r="D52">
        <v>159.80000000000001</v>
      </c>
      <c r="L52" s="6"/>
    </row>
    <row r="53" spans="1:12" x14ac:dyDescent="0.25">
      <c r="A53" s="5"/>
      <c r="L53" s="6"/>
    </row>
    <row r="54" spans="1:12" ht="15.75" thickBot="1" x14ac:dyDescent="0.3">
      <c r="A54" s="7"/>
      <c r="B54" s="8"/>
      <c r="C54" s="8"/>
      <c r="D54" s="8"/>
      <c r="E54" s="8"/>
      <c r="F54" s="8"/>
      <c r="G54" s="8"/>
      <c r="H54" s="8"/>
      <c r="I54" s="8"/>
      <c r="J54" s="8"/>
      <c r="K54" s="8"/>
      <c r="L54" s="9"/>
    </row>
  </sheetData>
  <mergeCells count="5">
    <mergeCell ref="A10:A14"/>
    <mergeCell ref="A26:A30"/>
    <mergeCell ref="A42:A46"/>
    <mergeCell ref="L8:L17"/>
    <mergeCell ref="O5:Q6"/>
  </mergeCells>
  <hyperlinks>
    <hyperlink ref="A6" r:id="rId1" xr:uid="{7F1E0E33-8A94-4CC1-931D-1A000794FB4B}"/>
  </hyperlinks>
  <pageMargins left="0.7" right="0.7" top="0.78740157499999996" bottom="0.78740157499999996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4DF4B-307F-46F2-82F3-6EC01B3E566F}">
  <dimension ref="A1:M33"/>
  <sheetViews>
    <sheetView tabSelected="1" workbookViewId="0">
      <selection activeCell="O13" sqref="O13"/>
    </sheetView>
  </sheetViews>
  <sheetFormatPr defaultRowHeight="15" x14ac:dyDescent="0.25"/>
  <sheetData>
    <row r="1" spans="1:13" ht="15.75" thickBot="1" x14ac:dyDescent="0.3"/>
    <row r="2" spans="1:13" x14ac:dyDescent="0.25">
      <c r="A2" s="2"/>
      <c r="B2" s="23" t="s">
        <v>31</v>
      </c>
      <c r="C2" s="3" t="s">
        <v>0</v>
      </c>
      <c r="D2" s="3" t="s">
        <v>33</v>
      </c>
      <c r="E2" s="3" t="s">
        <v>6</v>
      </c>
      <c r="F2" s="3"/>
      <c r="G2" s="3"/>
      <c r="H2" s="3"/>
      <c r="I2" s="3"/>
      <c r="J2" s="3"/>
      <c r="K2" s="3"/>
      <c r="L2" s="3"/>
      <c r="M2" s="4"/>
    </row>
    <row r="3" spans="1:13" x14ac:dyDescent="0.25">
      <c r="A3" s="5"/>
      <c r="C3">
        <v>10</v>
      </c>
      <c r="D3">
        <v>10</v>
      </c>
      <c r="E3">
        <v>55</v>
      </c>
      <c r="M3" s="6"/>
    </row>
    <row r="4" spans="1:13" x14ac:dyDescent="0.25">
      <c r="A4" s="5"/>
      <c r="B4" t="s">
        <v>50</v>
      </c>
      <c r="C4">
        <v>10</v>
      </c>
      <c r="D4">
        <v>15</v>
      </c>
      <c r="E4">
        <v>83</v>
      </c>
      <c r="M4" s="6"/>
    </row>
    <row r="5" spans="1:13" x14ac:dyDescent="0.25">
      <c r="A5" s="5"/>
      <c r="C5">
        <v>10</v>
      </c>
      <c r="D5">
        <v>20</v>
      </c>
      <c r="E5">
        <v>110</v>
      </c>
      <c r="M5" s="6"/>
    </row>
    <row r="6" spans="1:13" x14ac:dyDescent="0.25">
      <c r="A6" s="5"/>
      <c r="C6">
        <v>10</v>
      </c>
      <c r="D6">
        <v>25</v>
      </c>
      <c r="E6">
        <v>138</v>
      </c>
      <c r="M6" s="6"/>
    </row>
    <row r="7" spans="1:13" x14ac:dyDescent="0.25">
      <c r="A7" s="5"/>
      <c r="C7">
        <v>10</v>
      </c>
      <c r="D7">
        <v>30</v>
      </c>
      <c r="E7">
        <v>165</v>
      </c>
      <c r="M7" s="6"/>
    </row>
    <row r="8" spans="1:13" x14ac:dyDescent="0.25">
      <c r="A8" s="5"/>
      <c r="C8">
        <v>15</v>
      </c>
      <c r="D8">
        <v>10</v>
      </c>
      <c r="E8">
        <v>48</v>
      </c>
      <c r="M8" s="6"/>
    </row>
    <row r="9" spans="1:13" x14ac:dyDescent="0.25">
      <c r="A9" s="5"/>
      <c r="C9">
        <v>15</v>
      </c>
      <c r="D9">
        <v>15</v>
      </c>
      <c r="E9">
        <v>73</v>
      </c>
      <c r="M9" s="6"/>
    </row>
    <row r="10" spans="1:13" x14ac:dyDescent="0.25">
      <c r="A10" s="5"/>
      <c r="C10">
        <v>15</v>
      </c>
      <c r="D10">
        <v>20</v>
      </c>
      <c r="E10">
        <v>97</v>
      </c>
      <c r="M10" s="6"/>
    </row>
    <row r="11" spans="1:13" x14ac:dyDescent="0.25">
      <c r="A11" s="5"/>
      <c r="C11">
        <v>15</v>
      </c>
      <c r="D11">
        <v>25</v>
      </c>
      <c r="E11">
        <v>121</v>
      </c>
      <c r="M11" s="6"/>
    </row>
    <row r="12" spans="1:13" x14ac:dyDescent="0.25">
      <c r="A12" s="5"/>
      <c r="C12">
        <v>15</v>
      </c>
      <c r="D12">
        <v>30</v>
      </c>
      <c r="E12">
        <v>145</v>
      </c>
      <c r="M12" s="6"/>
    </row>
    <row r="13" spans="1:13" x14ac:dyDescent="0.25">
      <c r="A13" s="5"/>
      <c r="C13">
        <v>20</v>
      </c>
      <c r="D13">
        <v>10</v>
      </c>
      <c r="E13">
        <v>42</v>
      </c>
      <c r="M13" s="6"/>
    </row>
    <row r="14" spans="1:13" x14ac:dyDescent="0.25">
      <c r="A14" s="5"/>
      <c r="C14">
        <v>20</v>
      </c>
      <c r="D14">
        <v>15</v>
      </c>
      <c r="E14">
        <v>64</v>
      </c>
      <c r="M14" s="6"/>
    </row>
    <row r="15" spans="1:13" x14ac:dyDescent="0.25">
      <c r="A15" s="5"/>
      <c r="C15">
        <v>20</v>
      </c>
      <c r="D15">
        <v>20</v>
      </c>
      <c r="E15">
        <v>85</v>
      </c>
      <c r="M15" s="6"/>
    </row>
    <row r="16" spans="1:13" x14ac:dyDescent="0.25">
      <c r="A16" s="5"/>
      <c r="C16">
        <v>20</v>
      </c>
      <c r="D16">
        <v>25</v>
      </c>
      <c r="E16">
        <v>106</v>
      </c>
      <c r="M16" s="6"/>
    </row>
    <row r="17" spans="1:13" x14ac:dyDescent="0.25">
      <c r="A17" s="5"/>
      <c r="C17">
        <v>20</v>
      </c>
      <c r="D17">
        <v>30</v>
      </c>
      <c r="E17">
        <v>127</v>
      </c>
      <c r="M17" s="6"/>
    </row>
    <row r="18" spans="1:13" x14ac:dyDescent="0.25">
      <c r="A18" s="5"/>
      <c r="C18">
        <v>25</v>
      </c>
      <c r="D18">
        <v>10</v>
      </c>
      <c r="E18">
        <v>37</v>
      </c>
      <c r="M18" s="6"/>
    </row>
    <row r="19" spans="1:13" x14ac:dyDescent="0.25">
      <c r="A19" s="5"/>
      <c r="C19">
        <v>25</v>
      </c>
      <c r="D19">
        <v>15</v>
      </c>
      <c r="E19">
        <v>56</v>
      </c>
      <c r="M19" s="6"/>
    </row>
    <row r="20" spans="1:13" x14ac:dyDescent="0.25">
      <c r="A20" s="5"/>
      <c r="C20">
        <v>25</v>
      </c>
      <c r="D20">
        <v>20</v>
      </c>
      <c r="E20">
        <v>74</v>
      </c>
      <c r="M20" s="6"/>
    </row>
    <row r="21" spans="1:13" x14ac:dyDescent="0.25">
      <c r="A21" s="5"/>
      <c r="C21">
        <v>25</v>
      </c>
      <c r="D21">
        <v>25</v>
      </c>
      <c r="E21">
        <v>93</v>
      </c>
      <c r="M21" s="6"/>
    </row>
    <row r="22" spans="1:13" x14ac:dyDescent="0.25">
      <c r="A22" s="5"/>
      <c r="C22">
        <v>25</v>
      </c>
      <c r="D22">
        <v>30</v>
      </c>
      <c r="E22">
        <v>112</v>
      </c>
      <c r="M22" s="6"/>
    </row>
    <row r="23" spans="1:13" x14ac:dyDescent="0.25">
      <c r="A23" s="5"/>
      <c r="M23" s="6"/>
    </row>
    <row r="24" spans="1:13" x14ac:dyDescent="0.25">
      <c r="A24" s="5"/>
      <c r="M24" s="6"/>
    </row>
    <row r="25" spans="1:13" x14ac:dyDescent="0.25">
      <c r="A25" s="5"/>
      <c r="M25" s="6"/>
    </row>
    <row r="26" spans="1:13" x14ac:dyDescent="0.25">
      <c r="A26" s="5"/>
      <c r="M26" s="6"/>
    </row>
    <row r="27" spans="1:13" x14ac:dyDescent="0.25">
      <c r="A27" s="5"/>
      <c r="M27" s="6"/>
    </row>
    <row r="28" spans="1:13" ht="15.75" thickBot="1" x14ac:dyDescent="0.3">
      <c r="A28" s="7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9"/>
    </row>
    <row r="29" spans="1:13" x14ac:dyDescent="0.25">
      <c r="B29" s="10"/>
      <c r="C29" s="11"/>
      <c r="D29" s="12"/>
    </row>
    <row r="30" spans="1:13" x14ac:dyDescent="0.25">
      <c r="B30" s="15" t="s">
        <v>45</v>
      </c>
      <c r="C30" s="13"/>
      <c r="D30" s="14"/>
    </row>
    <row r="31" spans="1:13" x14ac:dyDescent="0.25">
      <c r="B31" s="15"/>
      <c r="C31" s="13"/>
      <c r="D31" s="14"/>
    </row>
    <row r="32" spans="1:13" x14ac:dyDescent="0.25">
      <c r="B32" s="15"/>
      <c r="C32" s="13"/>
      <c r="D32" s="14"/>
    </row>
    <row r="33" spans="2:4" ht="15.75" thickBot="1" x14ac:dyDescent="0.3">
      <c r="B33" s="16"/>
      <c r="C33" s="17"/>
      <c r="D33" s="18"/>
    </row>
  </sheetData>
  <hyperlinks>
    <hyperlink ref="B2" r:id="rId1" xr:uid="{E913E790-C1AD-4A4E-9ECE-A4B30E2640EE}"/>
  </hyperlinks>
  <pageMargins left="0.7" right="0.7" top="0.78740157499999996" bottom="0.78740157499999996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CDBA4-9109-4520-A4F3-4C3C6B4AC332}">
  <dimension ref="A1:Z102"/>
  <sheetViews>
    <sheetView topLeftCell="N6" zoomScaleNormal="100" workbookViewId="0">
      <selection activeCell="B36" sqref="B36"/>
    </sheetView>
  </sheetViews>
  <sheetFormatPr defaultRowHeight="15" x14ac:dyDescent="0.25"/>
  <cols>
    <col min="2" max="2" width="33.140625" customWidth="1"/>
  </cols>
  <sheetData>
    <row r="1" spans="1:26" x14ac:dyDescent="0.25">
      <c r="B1" s="13"/>
      <c r="C1" s="13"/>
    </row>
    <row r="2" spans="1:26" x14ac:dyDescent="0.25">
      <c r="B2" s="13" t="s">
        <v>44</v>
      </c>
      <c r="C2" s="13"/>
    </row>
    <row r="3" spans="1:26" x14ac:dyDescent="0.25">
      <c r="B3" s="13"/>
      <c r="C3" s="13"/>
    </row>
    <row r="4" spans="1:26" x14ac:dyDescent="0.25">
      <c r="B4" s="13"/>
      <c r="C4" s="13"/>
    </row>
    <row r="5" spans="1:26" ht="15.75" thickBot="1" x14ac:dyDescent="0.3"/>
    <row r="6" spans="1:26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P6" s="47" t="s">
        <v>44</v>
      </c>
      <c r="Q6" s="48"/>
      <c r="R6" s="49"/>
      <c r="S6" s="3"/>
      <c r="T6" s="3"/>
      <c r="U6" s="3"/>
      <c r="V6" s="3"/>
      <c r="W6" s="3"/>
      <c r="X6" s="3"/>
      <c r="Y6" s="3"/>
      <c r="Z6" s="4"/>
    </row>
    <row r="7" spans="1:26" ht="15.75" thickBot="1" x14ac:dyDescent="0.3">
      <c r="A7" s="5"/>
      <c r="P7" s="50"/>
      <c r="Q7" s="51"/>
      <c r="R7" s="52"/>
      <c r="Z7" s="6"/>
    </row>
    <row r="8" spans="1:26" x14ac:dyDescent="0.25">
      <c r="A8" s="5"/>
      <c r="B8" s="19" t="s">
        <v>22</v>
      </c>
      <c r="C8" t="s">
        <v>0</v>
      </c>
      <c r="D8" t="s">
        <v>7</v>
      </c>
      <c r="E8" t="s">
        <v>6</v>
      </c>
      <c r="P8" s="5" t="s">
        <v>65</v>
      </c>
      <c r="Q8" t="s">
        <v>53</v>
      </c>
      <c r="R8" t="s">
        <v>64</v>
      </c>
      <c r="S8" t="s">
        <v>6</v>
      </c>
      <c r="Z8" s="6"/>
    </row>
    <row r="9" spans="1:26" x14ac:dyDescent="0.25">
      <c r="A9" s="5"/>
      <c r="B9" s="20" t="s">
        <v>23</v>
      </c>
      <c r="C9">
        <v>7.5</v>
      </c>
      <c r="D9">
        <v>15</v>
      </c>
      <c r="E9">
        <v>85</v>
      </c>
      <c r="P9" s="38" t="s">
        <v>66</v>
      </c>
      <c r="Q9">
        <v>10</v>
      </c>
      <c r="R9">
        <v>15</v>
      </c>
      <c r="S9">
        <v>88</v>
      </c>
      <c r="Z9" s="6"/>
    </row>
    <row r="10" spans="1:26" ht="15.75" thickBot="1" x14ac:dyDescent="0.3">
      <c r="A10" s="5"/>
      <c r="B10" s="21" t="s">
        <v>24</v>
      </c>
      <c r="C10">
        <v>7.5</v>
      </c>
      <c r="D10">
        <v>20</v>
      </c>
      <c r="E10">
        <v>113</v>
      </c>
      <c r="P10" s="38"/>
      <c r="Q10">
        <v>10</v>
      </c>
      <c r="R10">
        <v>20</v>
      </c>
      <c r="S10">
        <v>117</v>
      </c>
      <c r="Z10" s="6"/>
    </row>
    <row r="11" spans="1:26" x14ac:dyDescent="0.25">
      <c r="A11" s="5"/>
      <c r="C11">
        <v>7.5</v>
      </c>
      <c r="D11">
        <v>25</v>
      </c>
      <c r="E11">
        <v>142</v>
      </c>
      <c r="P11" s="38"/>
      <c r="Q11">
        <v>10</v>
      </c>
      <c r="R11">
        <v>25</v>
      </c>
      <c r="S11">
        <v>147</v>
      </c>
      <c r="Z11" s="6"/>
    </row>
    <row r="12" spans="1:26" x14ac:dyDescent="0.25">
      <c r="A12" s="5"/>
      <c r="C12">
        <v>7.5</v>
      </c>
      <c r="D12">
        <v>30</v>
      </c>
      <c r="E12">
        <v>170</v>
      </c>
      <c r="P12" s="38"/>
      <c r="Q12">
        <v>10</v>
      </c>
      <c r="R12">
        <v>30</v>
      </c>
      <c r="S12">
        <v>176</v>
      </c>
      <c r="Z12" s="6"/>
    </row>
    <row r="13" spans="1:26" x14ac:dyDescent="0.25">
      <c r="A13" s="5"/>
      <c r="C13">
        <v>7.5</v>
      </c>
      <c r="D13">
        <v>35</v>
      </c>
      <c r="P13" s="38"/>
      <c r="Q13">
        <v>20</v>
      </c>
      <c r="R13">
        <v>15</v>
      </c>
      <c r="S13">
        <v>73</v>
      </c>
      <c r="Z13" s="6"/>
    </row>
    <row r="14" spans="1:26" x14ac:dyDescent="0.25">
      <c r="A14" s="5"/>
      <c r="C14">
        <v>15</v>
      </c>
      <c r="D14">
        <v>15</v>
      </c>
      <c r="E14">
        <v>68</v>
      </c>
      <c r="P14" s="38"/>
      <c r="Q14">
        <v>20</v>
      </c>
      <c r="R14">
        <v>20</v>
      </c>
      <c r="S14">
        <v>97</v>
      </c>
      <c r="Z14" s="6"/>
    </row>
    <row r="15" spans="1:26" x14ac:dyDescent="0.25">
      <c r="A15" s="5"/>
      <c r="C15">
        <v>15</v>
      </c>
      <c r="D15">
        <v>20</v>
      </c>
      <c r="E15">
        <v>91</v>
      </c>
      <c r="P15" s="38"/>
      <c r="Q15">
        <v>20</v>
      </c>
      <c r="R15">
        <v>25</v>
      </c>
      <c r="S15">
        <v>121</v>
      </c>
      <c r="Z15" s="6"/>
    </row>
    <row r="16" spans="1:26" x14ac:dyDescent="0.25">
      <c r="A16" s="5"/>
      <c r="C16">
        <v>15</v>
      </c>
      <c r="D16">
        <v>25</v>
      </c>
      <c r="E16">
        <v>114</v>
      </c>
      <c r="P16" s="38"/>
      <c r="Q16">
        <v>20</v>
      </c>
      <c r="R16">
        <v>30</v>
      </c>
      <c r="S16">
        <v>145</v>
      </c>
      <c r="Z16" s="6"/>
    </row>
    <row r="17" spans="1:26" x14ac:dyDescent="0.25">
      <c r="A17" s="5"/>
      <c r="C17">
        <v>15</v>
      </c>
      <c r="D17">
        <v>30</v>
      </c>
      <c r="E17">
        <v>137</v>
      </c>
      <c r="P17" s="5"/>
      <c r="Z17" s="6"/>
    </row>
    <row r="18" spans="1:26" x14ac:dyDescent="0.25">
      <c r="A18" s="5"/>
      <c r="C18">
        <v>15</v>
      </c>
      <c r="D18">
        <v>35</v>
      </c>
      <c r="E18">
        <v>159</v>
      </c>
      <c r="P18" s="5" t="s">
        <v>65</v>
      </c>
      <c r="Q18" t="s">
        <v>53</v>
      </c>
      <c r="R18" t="s">
        <v>64</v>
      </c>
      <c r="S18" t="s">
        <v>6</v>
      </c>
      <c r="Z18" s="6"/>
    </row>
    <row r="19" spans="1:26" x14ac:dyDescent="0.25">
      <c r="A19" s="5"/>
      <c r="C19">
        <v>22.5</v>
      </c>
      <c r="D19">
        <v>15</v>
      </c>
      <c r="E19">
        <v>55</v>
      </c>
      <c r="P19" s="38" t="s">
        <v>67</v>
      </c>
      <c r="Q19">
        <v>10</v>
      </c>
      <c r="R19">
        <v>15</v>
      </c>
      <c r="S19">
        <v>72</v>
      </c>
      <c r="Z19" s="6"/>
    </row>
    <row r="20" spans="1:26" x14ac:dyDescent="0.25">
      <c r="A20" s="5"/>
      <c r="C20">
        <v>22.5</v>
      </c>
      <c r="D20">
        <v>20</v>
      </c>
      <c r="E20">
        <v>73</v>
      </c>
      <c r="P20" s="38"/>
      <c r="Q20">
        <v>10</v>
      </c>
      <c r="R20">
        <v>20</v>
      </c>
      <c r="S20">
        <v>96</v>
      </c>
      <c r="Z20" s="6"/>
    </row>
    <row r="21" spans="1:26" x14ac:dyDescent="0.25">
      <c r="A21" s="5"/>
      <c r="C21">
        <v>22.5</v>
      </c>
      <c r="D21">
        <v>25</v>
      </c>
      <c r="E21">
        <v>92</v>
      </c>
      <c r="P21" s="38"/>
      <c r="Q21">
        <v>10</v>
      </c>
      <c r="R21">
        <v>25</v>
      </c>
      <c r="S21">
        <v>121</v>
      </c>
      <c r="Z21" s="6"/>
    </row>
    <row r="22" spans="1:26" x14ac:dyDescent="0.25">
      <c r="A22" s="5"/>
      <c r="C22">
        <v>22.5</v>
      </c>
      <c r="D22">
        <v>30</v>
      </c>
      <c r="E22">
        <v>110</v>
      </c>
      <c r="P22" s="38"/>
      <c r="Q22">
        <v>10</v>
      </c>
      <c r="R22">
        <v>30</v>
      </c>
      <c r="S22">
        <v>145</v>
      </c>
      <c r="Z22" s="6"/>
    </row>
    <row r="23" spans="1:26" x14ac:dyDescent="0.25">
      <c r="A23" s="5"/>
      <c r="C23">
        <v>22.5</v>
      </c>
      <c r="D23">
        <v>35</v>
      </c>
      <c r="E23">
        <v>128</v>
      </c>
      <c r="P23" s="38"/>
      <c r="Q23">
        <v>20</v>
      </c>
      <c r="R23">
        <v>15</v>
      </c>
      <c r="S23">
        <v>60</v>
      </c>
      <c r="Z23" s="6"/>
    </row>
    <row r="24" spans="1:26" x14ac:dyDescent="0.25">
      <c r="A24" s="5"/>
      <c r="P24" s="38"/>
      <c r="Q24">
        <v>20</v>
      </c>
      <c r="R24">
        <v>20</v>
      </c>
      <c r="S24">
        <v>80</v>
      </c>
      <c r="Z24" s="6"/>
    </row>
    <row r="25" spans="1:26" x14ac:dyDescent="0.25">
      <c r="A25" s="5"/>
      <c r="P25" s="38"/>
      <c r="Q25">
        <v>20</v>
      </c>
      <c r="R25">
        <v>25</v>
      </c>
      <c r="S25">
        <v>100</v>
      </c>
      <c r="Z25" s="6"/>
    </row>
    <row r="26" spans="1:26" x14ac:dyDescent="0.25">
      <c r="A26" s="5"/>
      <c r="B26" t="s">
        <v>25</v>
      </c>
      <c r="C26" t="s">
        <v>0</v>
      </c>
      <c r="D26" t="s">
        <v>7</v>
      </c>
      <c r="E26" t="s">
        <v>6</v>
      </c>
      <c r="P26" s="38"/>
      <c r="Q26">
        <v>20</v>
      </c>
      <c r="R26">
        <v>30</v>
      </c>
      <c r="S26">
        <v>120</v>
      </c>
      <c r="Z26" s="6"/>
    </row>
    <row r="27" spans="1:26" x14ac:dyDescent="0.25">
      <c r="A27" s="5"/>
      <c r="B27" t="s">
        <v>24</v>
      </c>
      <c r="C27">
        <v>10</v>
      </c>
      <c r="D27">
        <v>15</v>
      </c>
      <c r="E27">
        <v>90.25</v>
      </c>
      <c r="P27" s="5"/>
      <c r="Z27" s="6"/>
    </row>
    <row r="28" spans="1:26" x14ac:dyDescent="0.25">
      <c r="A28" s="5"/>
      <c r="C28">
        <v>10</v>
      </c>
      <c r="D28">
        <v>20</v>
      </c>
      <c r="E28">
        <v>120.33</v>
      </c>
      <c r="P28" s="5" t="s">
        <v>65</v>
      </c>
      <c r="Q28" t="s">
        <v>53</v>
      </c>
      <c r="R28" t="s">
        <v>64</v>
      </c>
      <c r="S28" t="s">
        <v>6</v>
      </c>
      <c r="Z28" s="6"/>
    </row>
    <row r="29" spans="1:26" x14ac:dyDescent="0.25">
      <c r="A29" s="5"/>
      <c r="C29">
        <v>10</v>
      </c>
      <c r="D29">
        <v>25</v>
      </c>
      <c r="E29">
        <v>150.41999999999999</v>
      </c>
      <c r="P29" s="38" t="s">
        <v>68</v>
      </c>
      <c r="Q29">
        <v>10</v>
      </c>
      <c r="R29">
        <v>15</v>
      </c>
      <c r="S29">
        <v>64</v>
      </c>
      <c r="Z29" s="6"/>
    </row>
    <row r="30" spans="1:26" x14ac:dyDescent="0.25">
      <c r="A30" s="5"/>
      <c r="C30">
        <v>10</v>
      </c>
      <c r="D30">
        <v>30</v>
      </c>
      <c r="E30">
        <v>180.5</v>
      </c>
      <c r="M30" s="6"/>
      <c r="P30" s="38"/>
      <c r="Q30">
        <v>10</v>
      </c>
      <c r="R30">
        <v>20</v>
      </c>
      <c r="S30">
        <v>86</v>
      </c>
      <c r="Z30" s="6"/>
    </row>
    <row r="31" spans="1:26" x14ac:dyDescent="0.25">
      <c r="A31" s="5"/>
      <c r="C31">
        <v>10</v>
      </c>
      <c r="D31">
        <v>35</v>
      </c>
      <c r="E31">
        <v>210.58</v>
      </c>
      <c r="M31" s="6"/>
      <c r="P31" s="38"/>
      <c r="Q31">
        <v>10</v>
      </c>
      <c r="R31">
        <v>25</v>
      </c>
      <c r="S31">
        <v>107</v>
      </c>
      <c r="Z31" s="6"/>
    </row>
    <row r="32" spans="1:26" x14ac:dyDescent="0.25">
      <c r="A32" s="5"/>
      <c r="C32">
        <v>15</v>
      </c>
      <c r="D32">
        <v>15</v>
      </c>
      <c r="E32">
        <v>78.72</v>
      </c>
      <c r="M32" s="6"/>
      <c r="P32" s="38"/>
      <c r="Q32">
        <v>10</v>
      </c>
      <c r="R32">
        <v>30</v>
      </c>
      <c r="S32">
        <v>128</v>
      </c>
      <c r="Z32" s="6"/>
    </row>
    <row r="33" spans="1:26" x14ac:dyDescent="0.25">
      <c r="A33" s="5"/>
      <c r="C33">
        <v>15</v>
      </c>
      <c r="D33">
        <v>20</v>
      </c>
      <c r="E33">
        <v>104.96</v>
      </c>
      <c r="M33" s="6"/>
      <c r="P33" s="38"/>
      <c r="Q33">
        <v>20</v>
      </c>
      <c r="R33">
        <v>15</v>
      </c>
      <c r="S33">
        <v>53</v>
      </c>
      <c r="Z33" s="6"/>
    </row>
    <row r="34" spans="1:26" x14ac:dyDescent="0.25">
      <c r="A34" s="5"/>
      <c r="C34">
        <v>15</v>
      </c>
      <c r="D34">
        <v>25</v>
      </c>
      <c r="E34">
        <v>131.19</v>
      </c>
      <c r="M34" s="6"/>
      <c r="P34" s="38"/>
      <c r="Q34">
        <v>20</v>
      </c>
      <c r="R34">
        <v>20</v>
      </c>
      <c r="S34">
        <v>71</v>
      </c>
      <c r="Z34" s="6"/>
    </row>
    <row r="35" spans="1:26" x14ac:dyDescent="0.25">
      <c r="A35" s="5"/>
      <c r="C35">
        <v>15</v>
      </c>
      <c r="D35">
        <v>30</v>
      </c>
      <c r="E35">
        <v>157.43</v>
      </c>
      <c r="M35" s="6"/>
      <c r="P35" s="38"/>
      <c r="Q35">
        <v>20</v>
      </c>
      <c r="R35">
        <v>25</v>
      </c>
      <c r="S35">
        <v>89</v>
      </c>
      <c r="Z35" s="6"/>
    </row>
    <row r="36" spans="1:26" x14ac:dyDescent="0.25">
      <c r="A36" s="5"/>
      <c r="C36">
        <v>15</v>
      </c>
      <c r="D36">
        <v>35</v>
      </c>
      <c r="E36">
        <v>183.67</v>
      </c>
      <c r="M36" s="6"/>
      <c r="P36" s="38"/>
      <c r="Q36">
        <v>20</v>
      </c>
      <c r="R36">
        <v>30</v>
      </c>
      <c r="S36">
        <v>106</v>
      </c>
      <c r="Z36" s="6"/>
    </row>
    <row r="37" spans="1:26" x14ac:dyDescent="0.25">
      <c r="A37" s="5"/>
      <c r="C37">
        <v>20</v>
      </c>
      <c r="D37">
        <v>15</v>
      </c>
      <c r="E37">
        <v>65.97</v>
      </c>
      <c r="M37" s="6"/>
      <c r="P37" s="5"/>
      <c r="Z37" s="6"/>
    </row>
    <row r="38" spans="1:26" x14ac:dyDescent="0.25">
      <c r="A38" s="5"/>
      <c r="C38">
        <v>20</v>
      </c>
      <c r="D38">
        <v>20</v>
      </c>
      <c r="E38">
        <v>87.96</v>
      </c>
      <c r="M38" s="6"/>
      <c r="P38" s="5" t="s">
        <v>65</v>
      </c>
      <c r="Q38" t="s">
        <v>53</v>
      </c>
      <c r="R38" t="s">
        <v>64</v>
      </c>
      <c r="S38" t="s">
        <v>6</v>
      </c>
      <c r="Z38" s="6"/>
    </row>
    <row r="39" spans="1:26" x14ac:dyDescent="0.25">
      <c r="A39" s="5"/>
      <c r="C39">
        <v>20</v>
      </c>
      <c r="D39">
        <v>25</v>
      </c>
      <c r="E39">
        <v>109.94</v>
      </c>
      <c r="M39" s="6"/>
      <c r="P39" s="38" t="s">
        <v>69</v>
      </c>
      <c r="Q39">
        <v>10</v>
      </c>
      <c r="R39">
        <v>15</v>
      </c>
      <c r="S39">
        <v>77</v>
      </c>
      <c r="Z39" s="6"/>
    </row>
    <row r="40" spans="1:26" x14ac:dyDescent="0.25">
      <c r="A40" s="5"/>
      <c r="C40">
        <v>20</v>
      </c>
      <c r="D40">
        <v>30</v>
      </c>
      <c r="E40">
        <v>131.93</v>
      </c>
      <c r="M40" s="6"/>
      <c r="P40" s="38"/>
      <c r="Q40">
        <v>10</v>
      </c>
      <c r="R40">
        <v>20</v>
      </c>
      <c r="S40">
        <v>102</v>
      </c>
      <c r="Z40" s="6"/>
    </row>
    <row r="41" spans="1:26" x14ac:dyDescent="0.25">
      <c r="A41" s="5"/>
      <c r="C41">
        <v>20</v>
      </c>
      <c r="D41">
        <v>35</v>
      </c>
      <c r="E41">
        <v>153.91999999999999</v>
      </c>
      <c r="M41" s="6"/>
      <c r="P41" s="38"/>
      <c r="Q41">
        <v>10</v>
      </c>
      <c r="R41">
        <v>25</v>
      </c>
      <c r="S41">
        <v>128</v>
      </c>
      <c r="Z41" s="6"/>
    </row>
    <row r="42" spans="1:26" x14ac:dyDescent="0.25">
      <c r="A42" s="5"/>
      <c r="C42">
        <v>25</v>
      </c>
      <c r="D42">
        <v>15</v>
      </c>
      <c r="E42">
        <v>53.22</v>
      </c>
      <c r="M42" s="6"/>
      <c r="P42" s="38"/>
      <c r="Q42">
        <v>10</v>
      </c>
      <c r="R42">
        <v>30</v>
      </c>
      <c r="S42">
        <v>153</v>
      </c>
      <c r="Z42" s="6"/>
    </row>
    <row r="43" spans="1:26" x14ac:dyDescent="0.25">
      <c r="A43" s="5"/>
      <c r="C43">
        <v>25</v>
      </c>
      <c r="D43">
        <v>20</v>
      </c>
      <c r="E43">
        <v>70.959999999999994</v>
      </c>
      <c r="M43" s="6"/>
      <c r="P43" s="38"/>
      <c r="Q43">
        <v>20</v>
      </c>
      <c r="R43">
        <v>15</v>
      </c>
      <c r="S43">
        <v>63</v>
      </c>
      <c r="Z43" s="6"/>
    </row>
    <row r="44" spans="1:26" x14ac:dyDescent="0.25">
      <c r="A44" s="5"/>
      <c r="C44">
        <v>25</v>
      </c>
      <c r="D44">
        <v>25</v>
      </c>
      <c r="E44">
        <v>88.69</v>
      </c>
      <c r="M44" s="6"/>
      <c r="P44" s="38"/>
      <c r="Q44">
        <v>20</v>
      </c>
      <c r="R44">
        <v>20</v>
      </c>
      <c r="S44">
        <v>84</v>
      </c>
      <c r="Z44" s="6"/>
    </row>
    <row r="45" spans="1:26" x14ac:dyDescent="0.25">
      <c r="A45" s="5"/>
      <c r="C45">
        <v>25</v>
      </c>
      <c r="D45">
        <v>30</v>
      </c>
      <c r="E45">
        <v>106.43</v>
      </c>
      <c r="M45" s="6"/>
      <c r="P45" s="38"/>
      <c r="Q45">
        <v>20</v>
      </c>
      <c r="R45">
        <v>25</v>
      </c>
      <c r="S45">
        <v>105</v>
      </c>
      <c r="Z45" s="6"/>
    </row>
    <row r="46" spans="1:26" ht="15.75" thickBot="1" x14ac:dyDescent="0.3">
      <c r="A46" s="5"/>
      <c r="C46">
        <v>25</v>
      </c>
      <c r="D46">
        <v>35</v>
      </c>
      <c r="E46">
        <v>124.17</v>
      </c>
      <c r="M46" s="6"/>
      <c r="P46" s="53"/>
      <c r="Q46" s="8">
        <v>20</v>
      </c>
      <c r="R46" s="8">
        <v>30</v>
      </c>
      <c r="S46" s="8">
        <v>127</v>
      </c>
      <c r="T46" s="8"/>
      <c r="U46" s="8"/>
      <c r="V46" s="8"/>
      <c r="W46" s="8"/>
      <c r="X46" s="8"/>
      <c r="Y46" s="8"/>
      <c r="Z46" s="9"/>
    </row>
    <row r="47" spans="1:26" x14ac:dyDescent="0.25">
      <c r="A47" s="5"/>
      <c r="C47">
        <v>30</v>
      </c>
      <c r="D47">
        <v>15</v>
      </c>
      <c r="E47">
        <v>40.43</v>
      </c>
      <c r="M47" s="6"/>
    </row>
    <row r="48" spans="1:26" x14ac:dyDescent="0.25">
      <c r="A48" s="5"/>
      <c r="C48">
        <v>30</v>
      </c>
      <c r="D48">
        <v>20</v>
      </c>
      <c r="E48">
        <v>53.94</v>
      </c>
      <c r="M48" s="6"/>
    </row>
    <row r="49" spans="1:13" x14ac:dyDescent="0.25">
      <c r="A49" s="5"/>
      <c r="C49">
        <v>30</v>
      </c>
      <c r="D49">
        <v>25</v>
      </c>
      <c r="E49">
        <v>67.42</v>
      </c>
      <c r="M49" s="6"/>
    </row>
    <row r="50" spans="1:13" x14ac:dyDescent="0.25">
      <c r="A50" s="5"/>
      <c r="C50">
        <v>30</v>
      </c>
      <c r="D50">
        <v>30</v>
      </c>
      <c r="E50">
        <v>80.91</v>
      </c>
      <c r="M50" s="6"/>
    </row>
    <row r="51" spans="1:13" x14ac:dyDescent="0.25">
      <c r="A51" s="5"/>
      <c r="C51">
        <v>30</v>
      </c>
      <c r="D51">
        <v>35</v>
      </c>
      <c r="E51">
        <v>94.39</v>
      </c>
      <c r="M51" s="6"/>
    </row>
    <row r="52" spans="1:13" x14ac:dyDescent="0.25">
      <c r="A52" s="5"/>
      <c r="C52">
        <v>35</v>
      </c>
      <c r="D52">
        <v>15</v>
      </c>
      <c r="E52">
        <v>27.7</v>
      </c>
      <c r="M52" s="6"/>
    </row>
    <row r="53" spans="1:13" x14ac:dyDescent="0.25">
      <c r="A53" s="5"/>
      <c r="C53">
        <v>35</v>
      </c>
      <c r="D53">
        <v>20</v>
      </c>
      <c r="E53">
        <v>36.93</v>
      </c>
      <c r="M53" s="6"/>
    </row>
    <row r="54" spans="1:13" x14ac:dyDescent="0.25">
      <c r="A54" s="5"/>
      <c r="C54">
        <v>35</v>
      </c>
      <c r="D54">
        <v>25</v>
      </c>
      <c r="E54">
        <v>46.16</v>
      </c>
      <c r="M54" s="6"/>
    </row>
    <row r="55" spans="1:13" x14ac:dyDescent="0.25">
      <c r="A55" s="5"/>
      <c r="C55">
        <v>35</v>
      </c>
      <c r="D55">
        <v>30</v>
      </c>
      <c r="E55">
        <v>55.4</v>
      </c>
      <c r="M55" s="6"/>
    </row>
    <row r="56" spans="1:13" x14ac:dyDescent="0.25">
      <c r="A56" s="5"/>
      <c r="C56">
        <v>35</v>
      </c>
      <c r="D56">
        <v>35</v>
      </c>
      <c r="E56">
        <v>64.63</v>
      </c>
      <c r="M56" s="6"/>
    </row>
    <row r="57" spans="1:13" x14ac:dyDescent="0.25">
      <c r="A57" s="5"/>
      <c r="M57" s="6"/>
    </row>
    <row r="58" spans="1:13" ht="15.75" thickBot="1" x14ac:dyDescent="0.3">
      <c r="A58" s="5"/>
      <c r="M58" s="6"/>
    </row>
    <row r="59" spans="1:13" ht="15.75" thickBot="1" x14ac:dyDescent="0.3">
      <c r="A59" s="5"/>
      <c r="B59" s="22" t="s">
        <v>30</v>
      </c>
      <c r="C59" t="s">
        <v>0</v>
      </c>
      <c r="D59" t="s">
        <v>7</v>
      </c>
      <c r="E59" t="s">
        <v>6</v>
      </c>
      <c r="M59" s="6"/>
    </row>
    <row r="60" spans="1:13" x14ac:dyDescent="0.25">
      <c r="A60" s="5"/>
      <c r="B60" s="46" t="s">
        <v>26</v>
      </c>
      <c r="C60">
        <v>10</v>
      </c>
      <c r="D60">
        <v>15</v>
      </c>
      <c r="E60">
        <v>88</v>
      </c>
      <c r="M60" s="6"/>
    </row>
    <row r="61" spans="1:13" x14ac:dyDescent="0.25">
      <c r="A61" s="5"/>
      <c r="B61" s="46"/>
      <c r="C61">
        <v>10</v>
      </c>
      <c r="D61">
        <v>20</v>
      </c>
      <c r="E61">
        <v>117</v>
      </c>
      <c r="M61" s="6"/>
    </row>
    <row r="62" spans="1:13" x14ac:dyDescent="0.25">
      <c r="A62" s="5"/>
      <c r="B62" s="46"/>
      <c r="C62">
        <v>10</v>
      </c>
      <c r="D62">
        <v>25</v>
      </c>
      <c r="E62">
        <v>147</v>
      </c>
      <c r="M62" s="6"/>
    </row>
    <row r="63" spans="1:13" x14ac:dyDescent="0.25">
      <c r="A63" s="5"/>
      <c r="B63" s="46"/>
      <c r="C63">
        <v>10</v>
      </c>
      <c r="D63">
        <v>30</v>
      </c>
      <c r="E63">
        <v>176</v>
      </c>
      <c r="M63" s="6"/>
    </row>
    <row r="64" spans="1:13" x14ac:dyDescent="0.25">
      <c r="A64" s="5"/>
      <c r="B64" s="46"/>
      <c r="C64">
        <v>20</v>
      </c>
      <c r="D64">
        <v>15</v>
      </c>
      <c r="E64">
        <v>73</v>
      </c>
      <c r="M64" s="6"/>
    </row>
    <row r="65" spans="1:13" x14ac:dyDescent="0.25">
      <c r="A65" s="5"/>
      <c r="B65" s="46"/>
      <c r="C65">
        <v>20</v>
      </c>
      <c r="D65">
        <v>20</v>
      </c>
      <c r="E65">
        <v>97</v>
      </c>
      <c r="M65" s="6"/>
    </row>
    <row r="66" spans="1:13" x14ac:dyDescent="0.25">
      <c r="A66" s="5"/>
      <c r="B66" s="46"/>
      <c r="C66">
        <v>20</v>
      </c>
      <c r="D66">
        <v>25</v>
      </c>
      <c r="E66">
        <v>121</v>
      </c>
      <c r="M66" s="6"/>
    </row>
    <row r="67" spans="1:13" x14ac:dyDescent="0.25">
      <c r="A67" s="5"/>
      <c r="B67" s="46"/>
      <c r="C67">
        <v>20</v>
      </c>
      <c r="D67">
        <v>30</v>
      </c>
      <c r="E67">
        <v>145</v>
      </c>
      <c r="M67" s="6"/>
    </row>
    <row r="68" spans="1:13" x14ac:dyDescent="0.25">
      <c r="A68" s="5"/>
      <c r="M68" s="6"/>
    </row>
    <row r="69" spans="1:13" x14ac:dyDescent="0.25">
      <c r="A69" s="5"/>
      <c r="B69" s="46" t="s">
        <v>27</v>
      </c>
      <c r="C69">
        <v>10</v>
      </c>
      <c r="D69">
        <v>15</v>
      </c>
      <c r="E69">
        <v>72</v>
      </c>
      <c r="M69" s="6"/>
    </row>
    <row r="70" spans="1:13" x14ac:dyDescent="0.25">
      <c r="A70" s="5"/>
      <c r="B70" s="46"/>
      <c r="C70">
        <v>10</v>
      </c>
      <c r="D70">
        <v>20</v>
      </c>
      <c r="E70">
        <v>96</v>
      </c>
      <c r="M70" s="6"/>
    </row>
    <row r="71" spans="1:13" x14ac:dyDescent="0.25">
      <c r="A71" s="5"/>
      <c r="B71" s="46"/>
      <c r="C71">
        <v>10</v>
      </c>
      <c r="D71">
        <v>25</v>
      </c>
      <c r="E71">
        <v>121</v>
      </c>
      <c r="M71" s="6"/>
    </row>
    <row r="72" spans="1:13" x14ac:dyDescent="0.25">
      <c r="A72" s="5"/>
      <c r="B72" s="46"/>
      <c r="C72">
        <v>10</v>
      </c>
      <c r="D72">
        <v>30</v>
      </c>
      <c r="E72">
        <v>145</v>
      </c>
      <c r="M72" s="6"/>
    </row>
    <row r="73" spans="1:13" x14ac:dyDescent="0.25">
      <c r="A73" s="5"/>
      <c r="B73" s="46"/>
      <c r="C73">
        <v>20</v>
      </c>
      <c r="D73">
        <v>15</v>
      </c>
      <c r="E73">
        <v>60</v>
      </c>
      <c r="M73" s="6"/>
    </row>
    <row r="74" spans="1:13" x14ac:dyDescent="0.25">
      <c r="A74" s="5"/>
      <c r="B74" s="46"/>
      <c r="C74">
        <v>20</v>
      </c>
      <c r="D74">
        <v>20</v>
      </c>
      <c r="E74">
        <v>80</v>
      </c>
      <c r="M74" s="6"/>
    </row>
    <row r="75" spans="1:13" x14ac:dyDescent="0.25">
      <c r="A75" s="5"/>
      <c r="B75" s="46"/>
      <c r="C75">
        <v>20</v>
      </c>
      <c r="D75">
        <v>25</v>
      </c>
      <c r="E75">
        <v>100</v>
      </c>
      <c r="M75" s="6"/>
    </row>
    <row r="76" spans="1:13" x14ac:dyDescent="0.25">
      <c r="A76" s="5"/>
      <c r="B76" s="46"/>
      <c r="C76">
        <v>20</v>
      </c>
      <c r="D76">
        <v>30</v>
      </c>
      <c r="E76">
        <v>120</v>
      </c>
      <c r="M76" s="6"/>
    </row>
    <row r="77" spans="1:13" x14ac:dyDescent="0.25">
      <c r="A77" s="5"/>
      <c r="M77" s="6"/>
    </row>
    <row r="78" spans="1:13" x14ac:dyDescent="0.25">
      <c r="A78" s="5"/>
      <c r="B78" s="46" t="s">
        <v>28</v>
      </c>
      <c r="C78">
        <v>10</v>
      </c>
      <c r="D78">
        <v>15</v>
      </c>
      <c r="E78">
        <v>64</v>
      </c>
      <c r="M78" s="6"/>
    </row>
    <row r="79" spans="1:13" x14ac:dyDescent="0.25">
      <c r="A79" s="5"/>
      <c r="B79" s="46"/>
      <c r="C79">
        <v>10</v>
      </c>
      <c r="D79">
        <v>20</v>
      </c>
      <c r="E79">
        <v>86</v>
      </c>
      <c r="M79" s="6"/>
    </row>
    <row r="80" spans="1:13" x14ac:dyDescent="0.25">
      <c r="A80" s="5"/>
      <c r="B80" s="46"/>
      <c r="C80">
        <v>10</v>
      </c>
      <c r="D80">
        <v>25</v>
      </c>
      <c r="E80">
        <v>107</v>
      </c>
      <c r="M80" s="6"/>
    </row>
    <row r="81" spans="1:13" x14ac:dyDescent="0.25">
      <c r="A81" s="5"/>
      <c r="B81" s="46"/>
      <c r="C81">
        <v>10</v>
      </c>
      <c r="D81">
        <v>30</v>
      </c>
      <c r="E81">
        <v>128</v>
      </c>
      <c r="M81" s="6"/>
    </row>
    <row r="82" spans="1:13" x14ac:dyDescent="0.25">
      <c r="A82" s="5"/>
      <c r="B82" s="46"/>
      <c r="C82">
        <v>20</v>
      </c>
      <c r="D82">
        <v>15</v>
      </c>
      <c r="E82">
        <v>53</v>
      </c>
      <c r="M82" s="6"/>
    </row>
    <row r="83" spans="1:13" x14ac:dyDescent="0.25">
      <c r="A83" s="5"/>
      <c r="B83" s="46"/>
      <c r="C83">
        <v>20</v>
      </c>
      <c r="D83">
        <v>20</v>
      </c>
      <c r="E83">
        <v>71</v>
      </c>
      <c r="M83" s="6"/>
    </row>
    <row r="84" spans="1:13" x14ac:dyDescent="0.25">
      <c r="A84" s="5"/>
      <c r="B84" s="46"/>
      <c r="C84">
        <v>20</v>
      </c>
      <c r="D84">
        <v>25</v>
      </c>
      <c r="E84">
        <v>89</v>
      </c>
      <c r="M84" s="6"/>
    </row>
    <row r="85" spans="1:13" x14ac:dyDescent="0.25">
      <c r="A85" s="5"/>
      <c r="B85" s="46"/>
      <c r="C85">
        <v>20</v>
      </c>
      <c r="D85">
        <v>30</v>
      </c>
      <c r="E85">
        <v>106</v>
      </c>
      <c r="M85" s="6"/>
    </row>
    <row r="86" spans="1:13" x14ac:dyDescent="0.25">
      <c r="A86" s="5"/>
      <c r="M86" s="6"/>
    </row>
    <row r="87" spans="1:13" x14ac:dyDescent="0.25">
      <c r="A87" s="5"/>
      <c r="B87" s="46" t="s">
        <v>29</v>
      </c>
      <c r="C87">
        <v>10</v>
      </c>
      <c r="D87">
        <v>15</v>
      </c>
      <c r="E87">
        <v>77</v>
      </c>
      <c r="M87" s="6"/>
    </row>
    <row r="88" spans="1:13" x14ac:dyDescent="0.25">
      <c r="A88" s="5"/>
      <c r="B88" s="46"/>
      <c r="C88">
        <v>10</v>
      </c>
      <c r="D88">
        <v>20</v>
      </c>
      <c r="E88">
        <v>102</v>
      </c>
      <c r="M88" s="6"/>
    </row>
    <row r="89" spans="1:13" x14ac:dyDescent="0.25">
      <c r="A89" s="5"/>
      <c r="B89" s="46"/>
      <c r="C89">
        <v>10</v>
      </c>
      <c r="D89">
        <v>25</v>
      </c>
      <c r="E89">
        <v>128</v>
      </c>
      <c r="M89" s="6"/>
    </row>
    <row r="90" spans="1:13" x14ac:dyDescent="0.25">
      <c r="A90" s="5"/>
      <c r="B90" s="46"/>
      <c r="C90">
        <v>10</v>
      </c>
      <c r="D90">
        <v>30</v>
      </c>
      <c r="E90">
        <v>153</v>
      </c>
      <c r="M90" s="6"/>
    </row>
    <row r="91" spans="1:13" x14ac:dyDescent="0.25">
      <c r="A91" s="5"/>
      <c r="B91" s="46"/>
      <c r="C91">
        <v>20</v>
      </c>
      <c r="D91">
        <v>15</v>
      </c>
      <c r="E91">
        <v>63</v>
      </c>
      <c r="M91" s="6"/>
    </row>
    <row r="92" spans="1:13" x14ac:dyDescent="0.25">
      <c r="A92" s="5"/>
      <c r="B92" s="46"/>
      <c r="C92">
        <v>20</v>
      </c>
      <c r="D92">
        <v>20</v>
      </c>
      <c r="E92">
        <v>84</v>
      </c>
      <c r="M92" s="6"/>
    </row>
    <row r="93" spans="1:13" x14ac:dyDescent="0.25">
      <c r="A93" s="5"/>
      <c r="B93" s="46"/>
      <c r="C93">
        <v>20</v>
      </c>
      <c r="D93">
        <v>25</v>
      </c>
      <c r="E93">
        <v>105</v>
      </c>
      <c r="M93" s="6"/>
    </row>
    <row r="94" spans="1:13" x14ac:dyDescent="0.25">
      <c r="A94" s="5"/>
      <c r="B94" s="46"/>
      <c r="C94">
        <v>20</v>
      </c>
      <c r="D94">
        <v>30</v>
      </c>
      <c r="E94">
        <v>127</v>
      </c>
      <c r="M94" s="6"/>
    </row>
    <row r="95" spans="1:13" x14ac:dyDescent="0.25">
      <c r="A95" s="5"/>
      <c r="M95" s="6"/>
    </row>
    <row r="96" spans="1:13" x14ac:dyDescent="0.25">
      <c r="A96" s="5"/>
      <c r="M96" s="6"/>
    </row>
    <row r="97" spans="1:13" x14ac:dyDescent="0.25">
      <c r="A97" s="5"/>
      <c r="M97" s="6"/>
    </row>
    <row r="98" spans="1:13" x14ac:dyDescent="0.25">
      <c r="A98" s="5"/>
      <c r="M98" s="6"/>
    </row>
    <row r="99" spans="1:13" x14ac:dyDescent="0.25">
      <c r="A99" s="5"/>
      <c r="M99" s="6"/>
    </row>
    <row r="100" spans="1:13" x14ac:dyDescent="0.25">
      <c r="A100" s="5"/>
      <c r="M100" s="6"/>
    </row>
    <row r="101" spans="1:13" x14ac:dyDescent="0.25">
      <c r="A101" s="5"/>
      <c r="M101" s="6"/>
    </row>
    <row r="102" spans="1:13" ht="15.75" thickBot="1" x14ac:dyDescent="0.3">
      <c r="A102" s="7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9"/>
    </row>
  </sheetData>
  <mergeCells count="9">
    <mergeCell ref="B87:B94"/>
    <mergeCell ref="B60:B67"/>
    <mergeCell ref="B69:B76"/>
    <mergeCell ref="B78:B85"/>
    <mergeCell ref="P6:R7"/>
    <mergeCell ref="P9:P16"/>
    <mergeCell ref="P19:P26"/>
    <mergeCell ref="P29:P36"/>
    <mergeCell ref="P39:P46"/>
  </mergeCells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1FF8A-E86B-4F54-92CE-C0C939C2DFD7}">
  <dimension ref="A1:AG99"/>
  <sheetViews>
    <sheetView topLeftCell="S55" zoomScale="85" zoomScaleNormal="85" workbookViewId="0">
      <selection activeCell="T76" sqref="T76"/>
    </sheetView>
  </sheetViews>
  <sheetFormatPr defaultRowHeight="15" x14ac:dyDescent="0.25"/>
  <cols>
    <col min="25" max="25" width="16.28515625" bestFit="1" customWidth="1"/>
  </cols>
  <sheetData>
    <row r="1" spans="1:33" x14ac:dyDescent="0.25">
      <c r="A1" s="54" t="s">
        <v>49</v>
      </c>
      <c r="B1" s="55"/>
      <c r="C1" s="55"/>
      <c r="D1" s="55"/>
      <c r="E1" s="56"/>
    </row>
    <row r="2" spans="1:33" x14ac:dyDescent="0.25">
      <c r="A2" s="57"/>
      <c r="B2" s="58"/>
      <c r="C2" s="58"/>
      <c r="D2" s="58"/>
      <c r="E2" s="59"/>
    </row>
    <row r="3" spans="1:33" x14ac:dyDescent="0.25">
      <c r="A3" s="57"/>
      <c r="B3" s="58"/>
      <c r="C3" s="58"/>
      <c r="D3" s="58"/>
      <c r="E3" s="59"/>
    </row>
    <row r="4" spans="1:33" ht="15.75" thickBot="1" x14ac:dyDescent="0.3">
      <c r="A4" s="60"/>
      <c r="B4" s="61"/>
      <c r="C4" s="61"/>
      <c r="D4" s="61"/>
      <c r="E4" s="62"/>
    </row>
    <row r="5" spans="1:33" x14ac:dyDescent="0.25">
      <c r="A5" s="2"/>
      <c r="B5" s="3"/>
      <c r="C5" s="3"/>
      <c r="D5" s="3"/>
      <c r="E5" s="3">
        <f>120/45.625</f>
        <v>2.6301369863013697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4"/>
      <c r="V5" s="47"/>
      <c r="W5" s="48"/>
      <c r="X5" s="49"/>
      <c r="Y5" s="3"/>
      <c r="Z5" s="3"/>
      <c r="AA5" s="3"/>
      <c r="AB5" s="3"/>
      <c r="AC5" s="3"/>
      <c r="AD5" s="3"/>
      <c r="AE5" s="3"/>
      <c r="AF5" s="3"/>
      <c r="AG5" s="4"/>
    </row>
    <row r="6" spans="1:33" ht="15.75" thickBot="1" x14ac:dyDescent="0.3">
      <c r="A6" s="5"/>
      <c r="E6">
        <f>100/44.874</f>
        <v>2.2284619155858625</v>
      </c>
      <c r="T6" s="6"/>
      <c r="V6" s="50"/>
      <c r="W6" s="51"/>
      <c r="X6" s="52"/>
      <c r="AG6" s="6"/>
    </row>
    <row r="7" spans="1:33" x14ac:dyDescent="0.25">
      <c r="A7" s="5"/>
      <c r="E7">
        <f>100/46.956</f>
        <v>2.1296532924439902</v>
      </c>
      <c r="T7" s="6"/>
      <c r="V7" s="63"/>
      <c r="AG7" s="6"/>
    </row>
    <row r="8" spans="1:33" x14ac:dyDescent="0.25">
      <c r="A8" s="5" t="s">
        <v>18</v>
      </c>
      <c r="B8" t="s">
        <v>0</v>
      </c>
      <c r="C8" t="s">
        <v>13</v>
      </c>
      <c r="D8" t="s">
        <v>5</v>
      </c>
      <c r="E8" t="s">
        <v>6</v>
      </c>
      <c r="T8" s="6"/>
      <c r="V8" s="38"/>
      <c r="AG8" s="6"/>
    </row>
    <row r="9" spans="1:33" x14ac:dyDescent="0.25">
      <c r="A9" s="5"/>
      <c r="B9">
        <v>50</v>
      </c>
      <c r="C9">
        <v>2</v>
      </c>
      <c r="D9">
        <v>3.2770000000000001</v>
      </c>
      <c r="E9">
        <f t="shared" ref="E9:E17" si="0">D9*$E$5</f>
        <v>8.6189589041095882</v>
      </c>
      <c r="T9" s="6"/>
      <c r="V9" s="38"/>
      <c r="AG9" s="6"/>
    </row>
    <row r="10" spans="1:33" x14ac:dyDescent="0.25">
      <c r="A10" s="5"/>
      <c r="B10">
        <v>50</v>
      </c>
      <c r="C10">
        <v>4</v>
      </c>
      <c r="D10">
        <v>6.9050000000000002</v>
      </c>
      <c r="E10">
        <f t="shared" si="0"/>
        <v>18.161095890410959</v>
      </c>
      <c r="T10" s="6"/>
      <c r="V10" s="38"/>
      <c r="AG10" s="6"/>
    </row>
    <row r="11" spans="1:33" x14ac:dyDescent="0.25">
      <c r="A11" s="5"/>
      <c r="B11">
        <v>50</v>
      </c>
      <c r="C11">
        <v>6</v>
      </c>
      <c r="D11">
        <v>10.391999999999999</v>
      </c>
      <c r="E11">
        <f t="shared" si="0"/>
        <v>27.332383561643834</v>
      </c>
      <c r="T11" s="6"/>
      <c r="V11" s="38"/>
      <c r="AG11" s="6"/>
    </row>
    <row r="12" spans="1:33" x14ac:dyDescent="0.25">
      <c r="A12" s="5"/>
      <c r="B12">
        <v>50</v>
      </c>
      <c r="C12">
        <v>8</v>
      </c>
      <c r="D12">
        <v>14</v>
      </c>
      <c r="E12">
        <f t="shared" si="0"/>
        <v>36.821917808219176</v>
      </c>
      <c r="T12" s="6"/>
      <c r="V12" s="38"/>
      <c r="AG12" s="6"/>
    </row>
    <row r="13" spans="1:33" x14ac:dyDescent="0.25">
      <c r="A13" s="5"/>
      <c r="B13">
        <v>50</v>
      </c>
      <c r="C13">
        <v>10</v>
      </c>
      <c r="D13">
        <v>17.727</v>
      </c>
      <c r="E13">
        <f t="shared" si="0"/>
        <v>46.624438356164383</v>
      </c>
      <c r="T13" s="6"/>
      <c r="V13" s="38"/>
      <c r="AG13" s="6"/>
    </row>
    <row r="14" spans="1:33" x14ac:dyDescent="0.25">
      <c r="A14" s="5"/>
      <c r="B14">
        <v>50</v>
      </c>
      <c r="C14">
        <v>12</v>
      </c>
      <c r="D14">
        <v>21.443000000000001</v>
      </c>
      <c r="E14">
        <f t="shared" si="0"/>
        <v>56.398027397260272</v>
      </c>
      <c r="T14" s="6"/>
      <c r="V14" s="38"/>
      <c r="AG14" s="6"/>
    </row>
    <row r="15" spans="1:33" x14ac:dyDescent="0.25">
      <c r="A15" s="5"/>
      <c r="B15">
        <v>50</v>
      </c>
      <c r="C15">
        <v>14</v>
      </c>
      <c r="D15">
        <v>25.206</v>
      </c>
      <c r="E15">
        <f t="shared" si="0"/>
        <v>66.295232876712319</v>
      </c>
      <c r="T15" s="6"/>
      <c r="V15" s="38"/>
      <c r="AG15" s="6"/>
    </row>
    <row r="16" spans="1:33" ht="15.75" thickBot="1" x14ac:dyDescent="0.3">
      <c r="A16" s="5"/>
      <c r="B16">
        <v>50</v>
      </c>
      <c r="C16">
        <v>16</v>
      </c>
      <c r="D16">
        <v>29.071000000000002</v>
      </c>
      <c r="E16">
        <f t="shared" si="0"/>
        <v>76.46071232876713</v>
      </c>
      <c r="T16" s="6"/>
      <c r="V16" s="5"/>
      <c r="AG16" s="6"/>
    </row>
    <row r="17" spans="1:33" x14ac:dyDescent="0.25">
      <c r="A17" s="5"/>
      <c r="B17">
        <v>50</v>
      </c>
      <c r="C17">
        <v>18</v>
      </c>
      <c r="D17">
        <v>32.814</v>
      </c>
      <c r="E17">
        <f t="shared" si="0"/>
        <v>86.305315068493144</v>
      </c>
      <c r="T17" s="6"/>
      <c r="V17" s="64"/>
      <c r="AG17" s="6"/>
    </row>
    <row r="18" spans="1:33" x14ac:dyDescent="0.25">
      <c r="A18" s="5"/>
      <c r="B18">
        <v>40</v>
      </c>
      <c r="C18">
        <v>2</v>
      </c>
      <c r="D18">
        <v>4.1520000000000001</v>
      </c>
      <c r="E18">
        <f t="shared" ref="E18:E26" si="1">D18*$E$7</f>
        <v>8.8423204702274472</v>
      </c>
      <c r="T18" s="6"/>
      <c r="V18" s="65"/>
      <c r="AG18" s="6"/>
    </row>
    <row r="19" spans="1:33" x14ac:dyDescent="0.25">
      <c r="A19" s="5"/>
      <c r="B19">
        <v>40</v>
      </c>
      <c r="C19">
        <v>4</v>
      </c>
      <c r="D19">
        <v>8.3940000000000001</v>
      </c>
      <c r="E19">
        <f t="shared" si="1"/>
        <v>17.876309736774854</v>
      </c>
      <c r="T19" s="6"/>
      <c r="V19" s="65"/>
      <c r="AG19" s="6"/>
    </row>
    <row r="20" spans="1:33" x14ac:dyDescent="0.25">
      <c r="A20" s="5"/>
      <c r="B20">
        <v>40</v>
      </c>
      <c r="C20">
        <v>6</v>
      </c>
      <c r="D20">
        <v>13.04</v>
      </c>
      <c r="E20">
        <f t="shared" si="1"/>
        <v>27.770678933469629</v>
      </c>
      <c r="T20" s="6"/>
      <c r="V20" s="65"/>
      <c r="AG20" s="6"/>
    </row>
    <row r="21" spans="1:33" x14ac:dyDescent="0.25">
      <c r="A21" s="5"/>
      <c r="B21">
        <v>40</v>
      </c>
      <c r="C21">
        <v>8</v>
      </c>
      <c r="D21">
        <v>17.436</v>
      </c>
      <c r="E21">
        <f t="shared" si="1"/>
        <v>37.132634807053414</v>
      </c>
      <c r="T21" s="6"/>
      <c r="V21" s="65"/>
      <c r="AG21" s="6"/>
    </row>
    <row r="22" spans="1:33" x14ac:dyDescent="0.25">
      <c r="A22" s="5"/>
      <c r="B22">
        <v>40</v>
      </c>
      <c r="C22">
        <v>10</v>
      </c>
      <c r="D22">
        <v>22.050999999999998</v>
      </c>
      <c r="E22">
        <f t="shared" si="1"/>
        <v>46.960984751682425</v>
      </c>
      <c r="T22" s="6"/>
      <c r="V22" s="65"/>
      <c r="AG22" s="6"/>
    </row>
    <row r="23" spans="1:33" x14ac:dyDescent="0.25">
      <c r="A23" s="5"/>
      <c r="B23">
        <v>40</v>
      </c>
      <c r="C23">
        <v>12</v>
      </c>
      <c r="D23">
        <v>26.952999999999999</v>
      </c>
      <c r="E23">
        <f t="shared" si="1"/>
        <v>57.400545191242863</v>
      </c>
      <c r="T23" s="6"/>
      <c r="V23" s="65"/>
      <c r="AG23" s="6"/>
    </row>
    <row r="24" spans="1:33" x14ac:dyDescent="0.25">
      <c r="A24" s="5"/>
      <c r="B24">
        <v>40</v>
      </c>
      <c r="C24">
        <v>14</v>
      </c>
      <c r="D24">
        <v>31.315000000000001</v>
      </c>
      <c r="E24">
        <f t="shared" si="1"/>
        <v>66.690092852883552</v>
      </c>
      <c r="T24" s="6"/>
      <c r="V24" s="65"/>
      <c r="AG24" s="6"/>
    </row>
    <row r="25" spans="1:33" x14ac:dyDescent="0.25">
      <c r="A25" s="5"/>
      <c r="B25">
        <v>40</v>
      </c>
      <c r="C25">
        <v>16</v>
      </c>
      <c r="D25">
        <v>36.097000000000001</v>
      </c>
      <c r="E25">
        <f t="shared" si="1"/>
        <v>76.874094897350716</v>
      </c>
      <c r="T25" s="6"/>
      <c r="V25" s="65"/>
      <c r="AG25" s="6"/>
    </row>
    <row r="26" spans="1:33" x14ac:dyDescent="0.25">
      <c r="A26" s="5"/>
      <c r="B26">
        <v>40</v>
      </c>
      <c r="C26">
        <v>18</v>
      </c>
      <c r="D26">
        <v>40.984999999999999</v>
      </c>
      <c r="E26">
        <f t="shared" si="1"/>
        <v>87.283840190816932</v>
      </c>
      <c r="T26" s="6"/>
      <c r="V26" s="5"/>
      <c r="AG26" s="6"/>
    </row>
    <row r="27" spans="1:33" x14ac:dyDescent="0.25">
      <c r="A27" s="5"/>
      <c r="B27">
        <v>29</v>
      </c>
      <c r="C27">
        <v>2</v>
      </c>
      <c r="D27">
        <v>3.8780000000000001</v>
      </c>
      <c r="E27">
        <f t="shared" ref="E27:E35" si="2">D27*$E$6</f>
        <v>8.6419753086419746</v>
      </c>
      <c r="T27" s="6"/>
      <c r="V27" s="38"/>
      <c r="AG27" s="6"/>
    </row>
    <row r="28" spans="1:33" x14ac:dyDescent="0.25">
      <c r="A28" s="5"/>
      <c r="B28">
        <v>29</v>
      </c>
      <c r="C28">
        <v>4</v>
      </c>
      <c r="D28">
        <v>8.1950000000000003</v>
      </c>
      <c r="E28">
        <f t="shared" si="2"/>
        <v>18.262245398226145</v>
      </c>
      <c r="T28" s="6"/>
      <c r="V28" s="38"/>
      <c r="AG28" s="6"/>
    </row>
    <row r="29" spans="1:33" x14ac:dyDescent="0.25">
      <c r="A29" s="5"/>
      <c r="B29">
        <v>29</v>
      </c>
      <c r="C29">
        <v>6</v>
      </c>
      <c r="D29">
        <v>12.625</v>
      </c>
      <c r="E29">
        <f t="shared" si="2"/>
        <v>28.134331684271515</v>
      </c>
      <c r="T29" s="6"/>
      <c r="V29" s="38"/>
      <c r="AG29" s="6"/>
    </row>
    <row r="30" spans="1:33" x14ac:dyDescent="0.25">
      <c r="A30" s="5"/>
      <c r="B30">
        <v>29</v>
      </c>
      <c r="C30">
        <v>8</v>
      </c>
      <c r="D30">
        <v>17.106000000000002</v>
      </c>
      <c r="E30">
        <f t="shared" si="2"/>
        <v>38.120069528011769</v>
      </c>
      <c r="T30" s="6"/>
      <c r="V30" s="38"/>
      <c r="AG30" s="6"/>
    </row>
    <row r="31" spans="1:33" x14ac:dyDescent="0.25">
      <c r="A31" s="5"/>
      <c r="B31">
        <v>29</v>
      </c>
      <c r="C31">
        <v>10</v>
      </c>
      <c r="D31">
        <v>21.914999999999999</v>
      </c>
      <c r="E31">
        <f t="shared" si="2"/>
        <v>48.836742880064172</v>
      </c>
      <c r="T31" s="6"/>
      <c r="V31" s="38"/>
      <c r="AG31" s="6"/>
    </row>
    <row r="32" spans="1:33" x14ac:dyDescent="0.25">
      <c r="A32" s="5"/>
      <c r="B32">
        <v>29</v>
      </c>
      <c r="C32">
        <v>12</v>
      </c>
      <c r="D32">
        <v>26.481000000000002</v>
      </c>
      <c r="E32">
        <f t="shared" si="2"/>
        <v>59.011899986629231</v>
      </c>
      <c r="T32" s="6"/>
      <c r="V32" s="38"/>
      <c r="AG32" s="6"/>
    </row>
    <row r="33" spans="1:33" x14ac:dyDescent="0.25">
      <c r="A33" s="5"/>
      <c r="B33">
        <v>29</v>
      </c>
      <c r="C33">
        <v>14</v>
      </c>
      <c r="D33">
        <v>31.312000000000001</v>
      </c>
      <c r="E33">
        <f t="shared" si="2"/>
        <v>69.777599500824522</v>
      </c>
      <c r="T33" s="6"/>
      <c r="V33" s="38"/>
      <c r="AG33" s="6"/>
    </row>
    <row r="34" spans="1:33" x14ac:dyDescent="0.25">
      <c r="A34" s="5"/>
      <c r="B34">
        <v>29</v>
      </c>
      <c r="C34">
        <v>16</v>
      </c>
      <c r="D34">
        <v>35.866999999999997</v>
      </c>
      <c r="E34">
        <f t="shared" si="2"/>
        <v>79.928243526318127</v>
      </c>
      <c r="T34" s="6"/>
      <c r="V34" s="38"/>
      <c r="AG34" s="6"/>
    </row>
    <row r="35" spans="1:33" x14ac:dyDescent="0.25">
      <c r="A35" s="5"/>
      <c r="B35">
        <v>29</v>
      </c>
      <c r="C35">
        <v>18</v>
      </c>
      <c r="D35">
        <v>40.64</v>
      </c>
      <c r="E35">
        <f t="shared" si="2"/>
        <v>90.564692249409447</v>
      </c>
      <c r="T35" s="6"/>
      <c r="V35" s="38"/>
      <c r="AG35" s="6"/>
    </row>
    <row r="36" spans="1:33" x14ac:dyDescent="0.25">
      <c r="A36" s="5"/>
      <c r="T36" s="6"/>
      <c r="V36" s="5"/>
      <c r="AG36" s="6"/>
    </row>
    <row r="37" spans="1:33" x14ac:dyDescent="0.25">
      <c r="A37" s="5"/>
      <c r="T37" s="6"/>
      <c r="V37" s="38"/>
      <c r="AG37" s="6"/>
    </row>
    <row r="38" spans="1:33" x14ac:dyDescent="0.25">
      <c r="A38" s="5">
        <v>0.6</v>
      </c>
      <c r="B38" t="s">
        <v>0</v>
      </c>
      <c r="C38" t="s">
        <v>13</v>
      </c>
      <c r="D38" t="s">
        <v>5</v>
      </c>
      <c r="T38" s="6"/>
      <c r="V38" s="38"/>
      <c r="AG38" s="6"/>
    </row>
    <row r="39" spans="1:33" x14ac:dyDescent="0.25">
      <c r="A39" s="5"/>
      <c r="B39">
        <v>50</v>
      </c>
      <c r="C39">
        <v>2</v>
      </c>
      <c r="D39">
        <v>3.9950000000000001</v>
      </c>
      <c r="E39">
        <f t="shared" ref="E39:E47" si="3">D39*$E$5</f>
        <v>10.507397260273972</v>
      </c>
      <c r="T39" s="6"/>
      <c r="V39" s="38"/>
      <c r="AG39" s="6"/>
    </row>
    <row r="40" spans="1:33" x14ac:dyDescent="0.25">
      <c r="A40" s="5"/>
      <c r="B40">
        <v>50</v>
      </c>
      <c r="C40">
        <v>4</v>
      </c>
      <c r="D40">
        <v>8.2910000000000004</v>
      </c>
      <c r="E40">
        <f t="shared" si="3"/>
        <v>21.806465753424657</v>
      </c>
      <c r="T40" s="6"/>
      <c r="V40" s="38"/>
      <c r="AG40" s="6"/>
    </row>
    <row r="41" spans="1:33" x14ac:dyDescent="0.25">
      <c r="A41" s="5"/>
      <c r="B41">
        <v>50</v>
      </c>
      <c r="C41">
        <v>6</v>
      </c>
      <c r="D41">
        <v>12.696</v>
      </c>
      <c r="E41">
        <f t="shared" si="3"/>
        <v>33.392219178082186</v>
      </c>
      <c r="T41" s="6"/>
      <c r="V41" s="38"/>
      <c r="AG41" s="6"/>
    </row>
    <row r="42" spans="1:33" x14ac:dyDescent="0.25">
      <c r="A42" s="5"/>
      <c r="B42">
        <v>50</v>
      </c>
      <c r="C42">
        <v>8</v>
      </c>
      <c r="D42">
        <v>17.126000000000001</v>
      </c>
      <c r="E42">
        <f t="shared" si="3"/>
        <v>45.043726027397263</v>
      </c>
      <c r="T42" s="6"/>
      <c r="V42" s="38"/>
      <c r="AG42" s="6"/>
    </row>
    <row r="43" spans="1:33" x14ac:dyDescent="0.25">
      <c r="A43" s="5"/>
      <c r="B43">
        <v>50</v>
      </c>
      <c r="C43">
        <v>10</v>
      </c>
      <c r="D43">
        <v>21.782</v>
      </c>
      <c r="E43">
        <f t="shared" si="3"/>
        <v>57.289643835616438</v>
      </c>
      <c r="T43" s="6"/>
      <c r="V43" s="38"/>
      <c r="AG43" s="6"/>
    </row>
    <row r="44" spans="1:33" x14ac:dyDescent="0.25">
      <c r="A44" s="5"/>
      <c r="B44">
        <v>50</v>
      </c>
      <c r="C44">
        <v>12</v>
      </c>
      <c r="D44">
        <v>26.356999999999999</v>
      </c>
      <c r="E44">
        <f t="shared" si="3"/>
        <v>69.322520547945203</v>
      </c>
      <c r="T44" s="6"/>
      <c r="V44" s="38"/>
      <c r="AG44" s="6"/>
    </row>
    <row r="45" spans="1:33" ht="15.75" thickBot="1" x14ac:dyDescent="0.3">
      <c r="A45" s="5"/>
      <c r="B45">
        <v>50</v>
      </c>
      <c r="C45">
        <v>14</v>
      </c>
      <c r="D45">
        <v>30.981000000000002</v>
      </c>
      <c r="E45">
        <f t="shared" si="3"/>
        <v>81.484273972602736</v>
      </c>
      <c r="T45" s="6"/>
      <c r="V45" s="53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9"/>
    </row>
    <row r="46" spans="1:33" ht="15.75" thickBot="1" x14ac:dyDescent="0.3">
      <c r="A46" s="5"/>
      <c r="B46">
        <v>50</v>
      </c>
      <c r="C46">
        <v>16</v>
      </c>
      <c r="D46">
        <v>35.654000000000003</v>
      </c>
      <c r="E46">
        <f t="shared" si="3"/>
        <v>93.774904109589045</v>
      </c>
      <c r="T46" s="6"/>
    </row>
    <row r="47" spans="1:33" x14ac:dyDescent="0.25">
      <c r="A47" s="5"/>
      <c r="B47">
        <v>50</v>
      </c>
      <c r="C47">
        <v>18</v>
      </c>
      <c r="D47">
        <v>40.243000000000002</v>
      </c>
      <c r="E47">
        <f t="shared" si="3"/>
        <v>105.84460273972603</v>
      </c>
      <c r="T47" s="6"/>
      <c r="V47" s="47" t="s">
        <v>54</v>
      </c>
      <c r="W47" s="48"/>
      <c r="X47" s="49"/>
      <c r="Y47" s="3">
        <v>100</v>
      </c>
      <c r="Z47" s="3">
        <v>64.8</v>
      </c>
      <c r="AA47" s="3"/>
      <c r="AB47" s="3"/>
      <c r="AC47" s="3"/>
      <c r="AD47" s="3"/>
      <c r="AE47" s="3"/>
      <c r="AF47" s="3"/>
      <c r="AG47" s="4"/>
    </row>
    <row r="48" spans="1:33" ht="15.75" thickBot="1" x14ac:dyDescent="0.3">
      <c r="A48" s="5"/>
      <c r="B48">
        <v>40</v>
      </c>
      <c r="C48">
        <v>2</v>
      </c>
      <c r="D48">
        <v>5.1929999999999996</v>
      </c>
      <c r="E48">
        <f t="shared" ref="E48:E56" si="4">D48*$E$7</f>
        <v>11.05928954766164</v>
      </c>
      <c r="T48" s="6"/>
      <c r="V48" s="50"/>
      <c r="W48" s="51"/>
      <c r="X48" s="52"/>
      <c r="Y48" t="s">
        <v>6</v>
      </c>
      <c r="AG48" s="6"/>
    </row>
    <row r="49" spans="1:33" x14ac:dyDescent="0.25">
      <c r="A49" s="5"/>
      <c r="B49">
        <v>40</v>
      </c>
      <c r="C49">
        <v>4</v>
      </c>
      <c r="D49">
        <v>10.403</v>
      </c>
      <c r="E49">
        <f t="shared" si="4"/>
        <v>22.15478320129483</v>
      </c>
      <c r="T49" s="6"/>
      <c r="V49" s="63" t="s">
        <v>61</v>
      </c>
      <c r="W49">
        <v>2</v>
      </c>
      <c r="X49">
        <v>5.1680000000000001</v>
      </c>
      <c r="Y49">
        <f t="shared" ref="Y49:Y57" si="5">X49*$Y$47/$Z$47</f>
        <v>7.9753086419753103</v>
      </c>
      <c r="AG49" s="6"/>
    </row>
    <row r="50" spans="1:33" x14ac:dyDescent="0.25">
      <c r="A50" s="5"/>
      <c r="B50">
        <v>40</v>
      </c>
      <c r="C50">
        <v>6</v>
      </c>
      <c r="D50">
        <v>16.044</v>
      </c>
      <c r="E50">
        <f t="shared" si="4"/>
        <v>34.16815742397138</v>
      </c>
      <c r="T50" s="6"/>
      <c r="V50" s="38"/>
      <c r="W50">
        <v>4</v>
      </c>
      <c r="X50">
        <v>11.147</v>
      </c>
      <c r="Y50">
        <f t="shared" si="5"/>
        <v>17.202160493827162</v>
      </c>
      <c r="AG50" s="6"/>
    </row>
    <row r="51" spans="1:33" x14ac:dyDescent="0.25">
      <c r="A51" s="5"/>
      <c r="B51">
        <v>40</v>
      </c>
      <c r="C51">
        <v>8</v>
      </c>
      <c r="D51">
        <v>21.571000000000002</v>
      </c>
      <c r="E51">
        <f t="shared" si="4"/>
        <v>45.938751171309313</v>
      </c>
      <c r="T51" s="6"/>
      <c r="V51" s="38"/>
      <c r="W51">
        <v>6</v>
      </c>
      <c r="X51">
        <v>17.859000000000002</v>
      </c>
      <c r="Y51">
        <f t="shared" si="5"/>
        <v>27.560185185185187</v>
      </c>
      <c r="AG51" s="6"/>
    </row>
    <row r="52" spans="1:33" x14ac:dyDescent="0.25">
      <c r="A52" s="5"/>
      <c r="B52">
        <v>40</v>
      </c>
      <c r="C52">
        <v>10</v>
      </c>
      <c r="D52">
        <v>27.442</v>
      </c>
      <c r="E52">
        <f t="shared" si="4"/>
        <v>58.441945651247977</v>
      </c>
      <c r="T52" s="6"/>
      <c r="V52" s="38"/>
      <c r="W52">
        <v>8</v>
      </c>
      <c r="X52">
        <v>24.471</v>
      </c>
      <c r="Y52">
        <f t="shared" si="5"/>
        <v>37.763888888888886</v>
      </c>
      <c r="AG52" s="6"/>
    </row>
    <row r="53" spans="1:33" x14ac:dyDescent="0.25">
      <c r="A53" s="5"/>
      <c r="B53">
        <v>40</v>
      </c>
      <c r="C53">
        <v>12</v>
      </c>
      <c r="D53">
        <v>33.235999999999997</v>
      </c>
      <c r="E53">
        <f t="shared" si="4"/>
        <v>70.781156827668454</v>
      </c>
      <c r="T53" s="6"/>
      <c r="V53" s="38"/>
      <c r="W53">
        <v>10</v>
      </c>
      <c r="X53">
        <v>31.109000000000002</v>
      </c>
      <c r="Y53">
        <f t="shared" si="5"/>
        <v>48.007716049382722</v>
      </c>
      <c r="AG53" s="6"/>
    </row>
    <row r="54" spans="1:33" x14ac:dyDescent="0.25">
      <c r="A54" s="5"/>
      <c r="B54">
        <v>40</v>
      </c>
      <c r="C54">
        <v>14</v>
      </c>
      <c r="D54">
        <v>38.874000000000002</v>
      </c>
      <c r="E54">
        <f t="shared" si="4"/>
        <v>82.788142090467673</v>
      </c>
      <c r="T54" s="6"/>
      <c r="V54" s="38"/>
      <c r="W54">
        <v>12</v>
      </c>
      <c r="X54">
        <v>38.86</v>
      </c>
      <c r="Y54">
        <f t="shared" si="5"/>
        <v>59.96913580246914</v>
      </c>
      <c r="AG54" s="6"/>
    </row>
    <row r="55" spans="1:33" x14ac:dyDescent="0.25">
      <c r="A55" s="5"/>
      <c r="B55">
        <v>40</v>
      </c>
      <c r="C55">
        <v>16</v>
      </c>
      <c r="D55">
        <v>45.152999999999999</v>
      </c>
      <c r="E55">
        <f t="shared" si="4"/>
        <v>96.160235113723488</v>
      </c>
      <c r="T55" s="6"/>
      <c r="V55" s="38"/>
      <c r="W55">
        <v>14</v>
      </c>
      <c r="X55">
        <v>45.152999999999999</v>
      </c>
      <c r="Y55">
        <f t="shared" si="5"/>
        <v>69.680555555555557</v>
      </c>
      <c r="AG55" s="6"/>
    </row>
    <row r="56" spans="1:33" x14ac:dyDescent="0.25">
      <c r="A56" s="5"/>
      <c r="B56">
        <v>40</v>
      </c>
      <c r="C56">
        <v>18</v>
      </c>
      <c r="E56">
        <f t="shared" si="4"/>
        <v>0</v>
      </c>
      <c r="T56" s="6"/>
      <c r="V56" s="38"/>
      <c r="W56">
        <v>16</v>
      </c>
      <c r="X56">
        <v>52.048000000000002</v>
      </c>
      <c r="Y56">
        <f t="shared" si="5"/>
        <v>80.320987654320987</v>
      </c>
      <c r="AG56" s="6"/>
    </row>
    <row r="57" spans="1:33" x14ac:dyDescent="0.25">
      <c r="A57" s="5"/>
      <c r="B57">
        <v>29</v>
      </c>
      <c r="C57">
        <v>2</v>
      </c>
      <c r="D57">
        <v>4.8780000000000001</v>
      </c>
      <c r="E57">
        <f t="shared" ref="E57:E65" si="6">D57*$E$6</f>
        <v>10.870437224227837</v>
      </c>
      <c r="T57" s="6"/>
      <c r="V57" s="38"/>
      <c r="W57">
        <v>18</v>
      </c>
      <c r="X57">
        <v>59.332000000000001</v>
      </c>
      <c r="Y57">
        <f t="shared" si="5"/>
        <v>91.561728395061735</v>
      </c>
      <c r="AG57" s="6"/>
    </row>
    <row r="58" spans="1:33" ht="15.75" thickBot="1" x14ac:dyDescent="0.3">
      <c r="A58" s="5"/>
      <c r="B58">
        <v>29</v>
      </c>
      <c r="C58">
        <v>4</v>
      </c>
      <c r="D58">
        <v>10.41</v>
      </c>
      <c r="E58">
        <f t="shared" si="6"/>
        <v>23.198288541248829</v>
      </c>
      <c r="T58" s="6"/>
      <c r="V58" s="5"/>
      <c r="AG58" s="6"/>
    </row>
    <row r="59" spans="1:33" x14ac:dyDescent="0.25">
      <c r="A59" s="5"/>
      <c r="B59">
        <v>29</v>
      </c>
      <c r="C59">
        <v>6</v>
      </c>
      <c r="D59">
        <v>15.84</v>
      </c>
      <c r="E59">
        <f t="shared" si="6"/>
        <v>35.298836742880063</v>
      </c>
      <c r="T59" s="6"/>
      <c r="V59" s="64" t="s">
        <v>60</v>
      </c>
      <c r="W59">
        <v>2</v>
      </c>
      <c r="X59">
        <v>6.0940000000000003</v>
      </c>
      <c r="Y59">
        <f t="shared" ref="Y59:Y67" si="7">X59*$Y$47/$Z$47</f>
        <v>9.4043209876543212</v>
      </c>
      <c r="AG59" s="6"/>
    </row>
    <row r="60" spans="1:33" x14ac:dyDescent="0.25">
      <c r="A60" s="5"/>
      <c r="B60">
        <v>29</v>
      </c>
      <c r="C60">
        <v>8</v>
      </c>
      <c r="D60">
        <v>21.422000000000001</v>
      </c>
      <c r="E60">
        <f t="shared" si="6"/>
        <v>47.73811115568035</v>
      </c>
      <c r="T60" s="6"/>
      <c r="V60" s="65"/>
      <c r="W60">
        <v>4</v>
      </c>
      <c r="X60">
        <v>12.89</v>
      </c>
      <c r="Y60">
        <f t="shared" si="7"/>
        <v>19.891975308641975</v>
      </c>
      <c r="AG60" s="6"/>
    </row>
    <row r="61" spans="1:33" x14ac:dyDescent="0.25">
      <c r="A61" s="5"/>
      <c r="B61">
        <v>29</v>
      </c>
      <c r="C61">
        <v>10</v>
      </c>
      <c r="D61">
        <v>26.966000000000001</v>
      </c>
      <c r="E61">
        <f t="shared" si="6"/>
        <v>60.092704015688369</v>
      </c>
      <c r="T61" s="6"/>
      <c r="V61" s="65"/>
      <c r="W61">
        <v>6</v>
      </c>
      <c r="X61">
        <v>20.145</v>
      </c>
      <c r="Y61">
        <f t="shared" si="7"/>
        <v>31.087962962962965</v>
      </c>
      <c r="AG61" s="6"/>
    </row>
    <row r="62" spans="1:33" x14ac:dyDescent="0.25">
      <c r="A62" s="5"/>
      <c r="B62">
        <v>29</v>
      </c>
      <c r="C62">
        <v>12</v>
      </c>
      <c r="D62">
        <v>32.709000000000003</v>
      </c>
      <c r="E62">
        <f t="shared" si="6"/>
        <v>72.890760796897979</v>
      </c>
      <c r="T62" s="6"/>
      <c r="V62" s="65"/>
      <c r="W62">
        <v>8</v>
      </c>
      <c r="X62">
        <v>27.353999999999999</v>
      </c>
      <c r="Y62">
        <f t="shared" si="7"/>
        <v>42.212962962962969</v>
      </c>
      <c r="AG62" s="6"/>
    </row>
    <row r="63" spans="1:33" x14ac:dyDescent="0.25">
      <c r="A63" s="5"/>
      <c r="B63">
        <v>29</v>
      </c>
      <c r="C63">
        <v>14</v>
      </c>
      <c r="D63">
        <v>38.561</v>
      </c>
      <c r="E63">
        <f t="shared" si="6"/>
        <v>85.931719926906439</v>
      </c>
      <c r="T63" s="6"/>
      <c r="V63" s="65"/>
      <c r="W63">
        <v>10</v>
      </c>
      <c r="X63">
        <v>34.491999999999997</v>
      </c>
      <c r="Y63">
        <f t="shared" si="7"/>
        <v>53.228395061728392</v>
      </c>
      <c r="AG63" s="6"/>
    </row>
    <row r="64" spans="1:33" x14ac:dyDescent="0.25">
      <c r="A64" s="5"/>
      <c r="B64">
        <v>29</v>
      </c>
      <c r="C64">
        <v>16</v>
      </c>
      <c r="D64">
        <v>44.427999999999997</v>
      </c>
      <c r="E64">
        <f t="shared" si="6"/>
        <v>99.006105985648688</v>
      </c>
      <c r="T64" s="6"/>
      <c r="V64" s="65"/>
      <c r="W64">
        <v>12</v>
      </c>
      <c r="X64">
        <v>42.369</v>
      </c>
      <c r="Y64">
        <f t="shared" si="7"/>
        <v>65.384259259259252</v>
      </c>
      <c r="AG64" s="6"/>
    </row>
    <row r="65" spans="1:33" x14ac:dyDescent="0.25">
      <c r="A65" s="5"/>
      <c r="B65">
        <v>29</v>
      </c>
      <c r="C65">
        <v>18</v>
      </c>
      <c r="E65">
        <f t="shared" si="6"/>
        <v>0</v>
      </c>
      <c r="T65" s="6"/>
      <c r="V65" s="65"/>
      <c r="W65">
        <v>14</v>
      </c>
      <c r="X65">
        <v>50.249000000000002</v>
      </c>
      <c r="Y65">
        <f t="shared" si="7"/>
        <v>77.54475308641976</v>
      </c>
      <c r="AG65" s="6"/>
    </row>
    <row r="66" spans="1:33" x14ac:dyDescent="0.25">
      <c r="A66" s="5"/>
      <c r="T66" s="6"/>
      <c r="V66" s="65"/>
      <c r="W66">
        <v>16</v>
      </c>
      <c r="X66">
        <v>58.005000000000003</v>
      </c>
      <c r="Y66">
        <f t="shared" si="7"/>
        <v>89.513888888888886</v>
      </c>
      <c r="AG66" s="6"/>
    </row>
    <row r="67" spans="1:33" x14ac:dyDescent="0.25">
      <c r="A67" s="5"/>
      <c r="T67" s="6"/>
      <c r="V67" s="65"/>
      <c r="W67">
        <v>18</v>
      </c>
      <c r="X67">
        <v>65.757999999999996</v>
      </c>
      <c r="Y67">
        <f t="shared" si="7"/>
        <v>101.47839506172839</v>
      </c>
      <c r="AG67" s="6"/>
    </row>
    <row r="68" spans="1:33" x14ac:dyDescent="0.25">
      <c r="A68" s="5">
        <v>0.8</v>
      </c>
      <c r="B68" t="s">
        <v>0</v>
      </c>
      <c r="C68" t="s">
        <v>13</v>
      </c>
      <c r="D68" t="s">
        <v>5</v>
      </c>
      <c r="T68" s="6"/>
      <c r="V68" s="5"/>
      <c r="AG68" s="6"/>
    </row>
    <row r="69" spans="1:33" x14ac:dyDescent="0.25">
      <c r="A69" s="5"/>
      <c r="B69">
        <v>50</v>
      </c>
      <c r="C69">
        <v>2</v>
      </c>
      <c r="D69">
        <v>4.6920000000000002</v>
      </c>
      <c r="E69">
        <f t="shared" ref="E69:E77" si="8">D69*$E$5</f>
        <v>12.340602739726027</v>
      </c>
      <c r="T69" s="6"/>
      <c r="V69" s="38" t="s">
        <v>62</v>
      </c>
      <c r="W69">
        <v>2</v>
      </c>
      <c r="X69">
        <v>6.4409999999999998</v>
      </c>
      <c r="Y69">
        <f t="shared" ref="Y69:Y77" si="9">X69*$Y$47/$Z$47</f>
        <v>9.9398148148148149</v>
      </c>
      <c r="AG69" s="6"/>
    </row>
    <row r="70" spans="1:33" x14ac:dyDescent="0.25">
      <c r="A70" s="5"/>
      <c r="B70">
        <v>50</v>
      </c>
      <c r="C70">
        <v>4</v>
      </c>
      <c r="D70">
        <v>9.3919999999999995</v>
      </c>
      <c r="E70">
        <f t="shared" si="8"/>
        <v>24.702246575342464</v>
      </c>
      <c r="T70" s="6"/>
      <c r="V70" s="38"/>
      <c r="W70">
        <v>4</v>
      </c>
      <c r="X70">
        <v>13.523</v>
      </c>
      <c r="Y70">
        <f t="shared" si="9"/>
        <v>20.868827160493826</v>
      </c>
      <c r="AG70" s="6"/>
    </row>
    <row r="71" spans="1:33" x14ac:dyDescent="0.25">
      <c r="A71" s="5"/>
      <c r="B71">
        <v>50</v>
      </c>
      <c r="C71">
        <v>6</v>
      </c>
      <c r="D71">
        <v>14.553000000000001</v>
      </c>
      <c r="E71">
        <f t="shared" si="8"/>
        <v>38.276383561643833</v>
      </c>
      <c r="T71" s="6"/>
      <c r="V71" s="38"/>
      <c r="W71">
        <v>6</v>
      </c>
      <c r="X71">
        <v>21.007000000000001</v>
      </c>
      <c r="Y71">
        <f t="shared" si="9"/>
        <v>32.418209876543216</v>
      </c>
      <c r="AG71" s="6"/>
    </row>
    <row r="72" spans="1:33" x14ac:dyDescent="0.25">
      <c r="A72" s="5"/>
      <c r="B72">
        <v>50</v>
      </c>
      <c r="C72">
        <v>8</v>
      </c>
      <c r="D72">
        <v>19.524000000000001</v>
      </c>
      <c r="E72">
        <f t="shared" si="8"/>
        <v>51.350794520547943</v>
      </c>
      <c r="T72" s="6"/>
      <c r="V72" s="38"/>
      <c r="W72">
        <v>8</v>
      </c>
      <c r="X72">
        <v>28.606999999999999</v>
      </c>
      <c r="Y72">
        <f t="shared" si="9"/>
        <v>44.146604938271601</v>
      </c>
      <c r="AG72" s="6"/>
    </row>
    <row r="73" spans="1:33" x14ac:dyDescent="0.25">
      <c r="A73" s="5"/>
      <c r="B73">
        <v>50</v>
      </c>
      <c r="C73">
        <v>10</v>
      </c>
      <c r="D73">
        <v>24.739000000000001</v>
      </c>
      <c r="E73">
        <f t="shared" si="8"/>
        <v>65.066958904109583</v>
      </c>
      <c r="T73" s="6"/>
      <c r="V73" s="38"/>
      <c r="W73">
        <v>10</v>
      </c>
      <c r="X73">
        <v>36.429000000000002</v>
      </c>
      <c r="Y73">
        <f t="shared" si="9"/>
        <v>56.217592592592595</v>
      </c>
      <c r="AG73" s="6"/>
    </row>
    <row r="74" spans="1:33" x14ac:dyDescent="0.25">
      <c r="A74" s="5"/>
      <c r="B74">
        <v>50</v>
      </c>
      <c r="C74">
        <v>12</v>
      </c>
      <c r="D74">
        <v>30.079000000000001</v>
      </c>
      <c r="E74">
        <f t="shared" si="8"/>
        <v>79.111890410958907</v>
      </c>
      <c r="T74" s="6"/>
      <c r="V74" s="38"/>
      <c r="W74">
        <v>12</v>
      </c>
      <c r="X74">
        <v>44.573999999999998</v>
      </c>
      <c r="Y74">
        <f t="shared" si="9"/>
        <v>68.787037037037038</v>
      </c>
      <c r="AG74" s="6"/>
    </row>
    <row r="75" spans="1:33" x14ac:dyDescent="0.25">
      <c r="A75" s="5"/>
      <c r="B75">
        <v>50</v>
      </c>
      <c r="C75">
        <v>14</v>
      </c>
      <c r="D75">
        <v>35.270000000000003</v>
      </c>
      <c r="E75">
        <f t="shared" si="8"/>
        <v>92.764931506849322</v>
      </c>
      <c r="T75" s="6"/>
      <c r="V75" s="38"/>
      <c r="W75">
        <v>14</v>
      </c>
      <c r="X75">
        <v>52.598999999999997</v>
      </c>
      <c r="Y75">
        <f t="shared" si="9"/>
        <v>81.171296296296291</v>
      </c>
      <c r="AG75" s="6"/>
    </row>
    <row r="76" spans="1:33" x14ac:dyDescent="0.25">
      <c r="A76" s="5"/>
      <c r="B76">
        <v>50</v>
      </c>
      <c r="C76">
        <v>16</v>
      </c>
      <c r="D76">
        <v>40.555</v>
      </c>
      <c r="E76">
        <f t="shared" si="8"/>
        <v>106.66520547945206</v>
      </c>
      <c r="T76" s="6"/>
      <c r="V76" s="38"/>
      <c r="W76">
        <v>16</v>
      </c>
      <c r="X76">
        <v>60.747</v>
      </c>
      <c r="Y76">
        <f t="shared" si="9"/>
        <v>93.745370370370367</v>
      </c>
      <c r="AG76" s="6"/>
    </row>
    <row r="77" spans="1:33" x14ac:dyDescent="0.25">
      <c r="A77" s="5"/>
      <c r="B77">
        <v>50</v>
      </c>
      <c r="C77">
        <v>18</v>
      </c>
      <c r="D77">
        <v>45.793999999999997</v>
      </c>
      <c r="E77">
        <f t="shared" si="8"/>
        <v>120.44449315068492</v>
      </c>
      <c r="T77" s="6"/>
      <c r="V77" s="38"/>
      <c r="W77">
        <v>18</v>
      </c>
      <c r="Y77">
        <f t="shared" si="9"/>
        <v>0</v>
      </c>
      <c r="AG77" s="6"/>
    </row>
    <row r="78" spans="1:33" x14ac:dyDescent="0.25">
      <c r="A78" s="5"/>
      <c r="B78">
        <v>40</v>
      </c>
      <c r="C78">
        <v>2</v>
      </c>
      <c r="D78">
        <v>5.9009999999999998</v>
      </c>
      <c r="E78">
        <f t="shared" ref="E78:E86" si="10">D78*$E$7</f>
        <v>12.567084078711986</v>
      </c>
      <c r="T78" s="6"/>
      <c r="V78" s="5"/>
      <c r="AG78" s="6"/>
    </row>
    <row r="79" spans="1:33" x14ac:dyDescent="0.25">
      <c r="A79" s="5"/>
      <c r="B79">
        <v>40</v>
      </c>
      <c r="C79">
        <v>4</v>
      </c>
      <c r="D79">
        <v>12.11</v>
      </c>
      <c r="E79">
        <f t="shared" si="10"/>
        <v>25.790101371496718</v>
      </c>
      <c r="T79" s="6"/>
      <c r="V79" s="38" t="s">
        <v>63</v>
      </c>
      <c r="W79">
        <v>2</v>
      </c>
      <c r="X79">
        <v>6.7729999999999997</v>
      </c>
      <c r="Y79">
        <f t="shared" ref="Y79:Y87" si="11">X79*$Y$47/$Z$47</f>
        <v>10.45216049382716</v>
      </c>
      <c r="AG79" s="6"/>
    </row>
    <row r="80" spans="1:33" x14ac:dyDescent="0.25">
      <c r="A80" s="5"/>
      <c r="B80">
        <v>40</v>
      </c>
      <c r="C80">
        <v>6</v>
      </c>
      <c r="D80">
        <v>18.463999999999999</v>
      </c>
      <c r="E80">
        <f t="shared" si="10"/>
        <v>39.321918391685834</v>
      </c>
      <c r="T80" s="6"/>
      <c r="V80" s="38"/>
      <c r="W80">
        <v>4</v>
      </c>
      <c r="X80">
        <v>14.523</v>
      </c>
      <c r="Y80">
        <f t="shared" si="11"/>
        <v>22.412037037037038</v>
      </c>
      <c r="AG80" s="6"/>
    </row>
    <row r="81" spans="1:33" x14ac:dyDescent="0.25">
      <c r="A81" s="5"/>
      <c r="B81">
        <v>40</v>
      </c>
      <c r="C81">
        <v>8</v>
      </c>
      <c r="D81">
        <v>24.635999999999999</v>
      </c>
      <c r="E81">
        <f t="shared" si="10"/>
        <v>52.46613851265014</v>
      </c>
      <c r="T81" s="6"/>
      <c r="V81" s="38"/>
      <c r="W81">
        <v>6</v>
      </c>
      <c r="X81">
        <v>22.466000000000001</v>
      </c>
      <c r="Y81">
        <f t="shared" si="11"/>
        <v>34.669753086419753</v>
      </c>
      <c r="AG81" s="6"/>
    </row>
    <row r="82" spans="1:33" x14ac:dyDescent="0.25">
      <c r="A82" s="5"/>
      <c r="B82">
        <v>40</v>
      </c>
      <c r="C82">
        <v>10</v>
      </c>
      <c r="D82">
        <v>31.167000000000002</v>
      </c>
      <c r="E82">
        <f t="shared" si="10"/>
        <v>66.374904165601848</v>
      </c>
      <c r="T82" s="6"/>
      <c r="V82" s="38"/>
      <c r="W82">
        <v>8</v>
      </c>
      <c r="X82">
        <v>30.782</v>
      </c>
      <c r="Y82">
        <f t="shared" si="11"/>
        <v>47.503086419753089</v>
      </c>
      <c r="AG82" s="6"/>
    </row>
    <row r="83" spans="1:33" x14ac:dyDescent="0.25">
      <c r="A83" s="5"/>
      <c r="B83">
        <v>40</v>
      </c>
      <c r="C83">
        <v>12</v>
      </c>
      <c r="D83">
        <v>37.874000000000002</v>
      </c>
      <c r="E83">
        <f t="shared" si="10"/>
        <v>80.658488798023683</v>
      </c>
      <c r="T83" s="6"/>
      <c r="V83" s="38"/>
      <c r="W83">
        <v>10</v>
      </c>
      <c r="X83">
        <v>39.155999999999999</v>
      </c>
      <c r="Y83">
        <f t="shared" si="11"/>
        <v>60.425925925925924</v>
      </c>
      <c r="AG83" s="6"/>
    </row>
    <row r="84" spans="1:33" x14ac:dyDescent="0.25">
      <c r="A84" s="5"/>
      <c r="B84">
        <v>40</v>
      </c>
      <c r="C84">
        <v>14</v>
      </c>
      <c r="D84">
        <v>44.478999999999999</v>
      </c>
      <c r="E84">
        <f t="shared" si="10"/>
        <v>94.724848794616236</v>
      </c>
      <c r="T84" s="6"/>
      <c r="V84" s="38"/>
      <c r="W84">
        <v>12</v>
      </c>
      <c r="X84">
        <v>47.985999999999997</v>
      </c>
      <c r="Y84">
        <f t="shared" si="11"/>
        <v>74.052469135802468</v>
      </c>
      <c r="AG84" s="6"/>
    </row>
    <row r="85" spans="1:33" x14ac:dyDescent="0.25">
      <c r="A85" s="5"/>
      <c r="B85">
        <v>40</v>
      </c>
      <c r="C85">
        <v>16</v>
      </c>
      <c r="E85">
        <f t="shared" si="10"/>
        <v>0</v>
      </c>
      <c r="T85" s="6"/>
      <c r="V85" s="38"/>
      <c r="W85">
        <v>14</v>
      </c>
      <c r="X85">
        <v>56.823999999999998</v>
      </c>
      <c r="Y85">
        <f t="shared" si="11"/>
        <v>87.691358024691354</v>
      </c>
      <c r="AG85" s="6"/>
    </row>
    <row r="86" spans="1:33" x14ac:dyDescent="0.25">
      <c r="A86" s="5"/>
      <c r="B86">
        <v>40</v>
      </c>
      <c r="C86">
        <v>18</v>
      </c>
      <c r="E86">
        <f t="shared" si="10"/>
        <v>0</v>
      </c>
      <c r="T86" s="6"/>
      <c r="V86" s="38"/>
      <c r="W86">
        <v>16</v>
      </c>
      <c r="X86">
        <v>65.564999999999998</v>
      </c>
      <c r="Y86">
        <f t="shared" si="11"/>
        <v>101.18055555555556</v>
      </c>
      <c r="AG86" s="6"/>
    </row>
    <row r="87" spans="1:33" ht="15.75" thickBot="1" x14ac:dyDescent="0.3">
      <c r="A87" s="5"/>
      <c r="B87">
        <v>29</v>
      </c>
      <c r="C87">
        <v>2</v>
      </c>
      <c r="D87">
        <v>5.8780000000000001</v>
      </c>
      <c r="E87">
        <f t="shared" ref="E87:E95" si="12">D87*$E$6</f>
        <v>13.0988991398137</v>
      </c>
      <c r="T87" s="6"/>
      <c r="V87" s="53"/>
      <c r="W87" s="8">
        <v>18</v>
      </c>
      <c r="X87" s="8"/>
      <c r="Y87" s="8">
        <f t="shared" si="11"/>
        <v>0</v>
      </c>
      <c r="Z87" s="8"/>
      <c r="AA87" s="8"/>
      <c r="AB87" s="8"/>
      <c r="AC87" s="8"/>
      <c r="AD87" s="8"/>
      <c r="AE87" s="8"/>
      <c r="AF87" s="8"/>
      <c r="AG87" s="9"/>
    </row>
    <row r="88" spans="1:33" x14ac:dyDescent="0.25">
      <c r="A88" s="5"/>
      <c r="B88">
        <v>29</v>
      </c>
      <c r="C88">
        <v>4</v>
      </c>
      <c r="D88">
        <v>11.802</v>
      </c>
      <c r="E88">
        <f t="shared" si="12"/>
        <v>26.300307527744348</v>
      </c>
      <c r="T88" s="6"/>
    </row>
    <row r="89" spans="1:33" x14ac:dyDescent="0.25">
      <c r="A89" s="5"/>
      <c r="B89">
        <v>29</v>
      </c>
      <c r="C89">
        <v>6</v>
      </c>
      <c r="D89">
        <v>17.853000000000002</v>
      </c>
      <c r="E89">
        <f t="shared" si="12"/>
        <v>39.784730578954409</v>
      </c>
      <c r="T89" s="6"/>
    </row>
    <row r="90" spans="1:33" x14ac:dyDescent="0.25">
      <c r="A90" s="5"/>
      <c r="B90">
        <v>29</v>
      </c>
      <c r="C90">
        <v>8</v>
      </c>
      <c r="D90">
        <v>24.08</v>
      </c>
      <c r="E90">
        <f t="shared" si="12"/>
        <v>53.661362927307565</v>
      </c>
      <c r="T90" s="6"/>
    </row>
    <row r="91" spans="1:33" x14ac:dyDescent="0.25">
      <c r="A91" s="5"/>
      <c r="B91">
        <v>29</v>
      </c>
      <c r="C91">
        <v>10</v>
      </c>
      <c r="D91">
        <v>30.497</v>
      </c>
      <c r="E91">
        <f t="shared" si="12"/>
        <v>67.961403039622041</v>
      </c>
      <c r="T91" s="6"/>
    </row>
    <row r="92" spans="1:33" x14ac:dyDescent="0.25">
      <c r="A92" s="5"/>
      <c r="B92">
        <v>29</v>
      </c>
      <c r="C92">
        <v>12</v>
      </c>
      <c r="D92">
        <v>36.965000000000003</v>
      </c>
      <c r="E92">
        <f t="shared" si="12"/>
        <v>82.375094709631412</v>
      </c>
      <c r="T92" s="6"/>
    </row>
    <row r="93" spans="1:33" x14ac:dyDescent="0.25">
      <c r="A93" s="5"/>
      <c r="B93">
        <v>29</v>
      </c>
      <c r="C93">
        <v>14</v>
      </c>
      <c r="D93">
        <v>43.512999999999998</v>
      </c>
      <c r="E93">
        <f t="shared" si="12"/>
        <v>96.967063332887633</v>
      </c>
      <c r="T93" s="6"/>
    </row>
    <row r="94" spans="1:33" x14ac:dyDescent="0.25">
      <c r="A94" s="5"/>
      <c r="B94">
        <v>29</v>
      </c>
      <c r="C94">
        <v>16</v>
      </c>
      <c r="E94">
        <f t="shared" si="12"/>
        <v>0</v>
      </c>
      <c r="T94" s="6"/>
    </row>
    <row r="95" spans="1:33" x14ac:dyDescent="0.25">
      <c r="A95" s="5"/>
      <c r="B95">
        <v>29</v>
      </c>
      <c r="C95">
        <v>18</v>
      </c>
      <c r="E95">
        <f t="shared" si="12"/>
        <v>0</v>
      </c>
      <c r="T95" s="6"/>
    </row>
    <row r="96" spans="1:33" x14ac:dyDescent="0.25">
      <c r="A96" s="5"/>
      <c r="T96" s="6"/>
    </row>
    <row r="97" spans="1:20" x14ac:dyDescent="0.25">
      <c r="A97" s="5"/>
      <c r="T97" s="6"/>
    </row>
    <row r="98" spans="1:20" x14ac:dyDescent="0.25">
      <c r="A98" s="5"/>
      <c r="T98" s="6"/>
    </row>
    <row r="99" spans="1:20" ht="15.75" thickBot="1" x14ac:dyDescent="0.3">
      <c r="A99" s="7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9"/>
    </row>
  </sheetData>
  <mergeCells count="11">
    <mergeCell ref="V79:V87"/>
    <mergeCell ref="V47:X48"/>
    <mergeCell ref="V49:V57"/>
    <mergeCell ref="V59:V67"/>
    <mergeCell ref="V69:V77"/>
    <mergeCell ref="V37:V45"/>
    <mergeCell ref="A1:E4"/>
    <mergeCell ref="V5:X6"/>
    <mergeCell ref="V7:V15"/>
    <mergeCell ref="V17:V25"/>
    <mergeCell ref="V27:V35"/>
  </mergeCells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CDA38-27DC-4914-805A-090A37E6B1B5}">
  <dimension ref="A1:P58"/>
  <sheetViews>
    <sheetView zoomScale="85" zoomScaleNormal="85" workbookViewId="0">
      <selection activeCell="D6" sqref="D6"/>
    </sheetView>
  </sheetViews>
  <sheetFormatPr defaultRowHeight="15" x14ac:dyDescent="0.25"/>
  <sheetData>
    <row r="1" spans="1:16" x14ac:dyDescent="0.25">
      <c r="A1" s="66" t="s">
        <v>12</v>
      </c>
      <c r="B1" s="67"/>
      <c r="C1" s="67"/>
      <c r="D1" s="67"/>
      <c r="E1" s="67"/>
      <c r="F1" s="67"/>
      <c r="G1" s="68"/>
      <c r="H1" s="3"/>
      <c r="I1" s="3"/>
      <c r="J1" s="3"/>
      <c r="K1" s="3"/>
      <c r="L1" s="3"/>
      <c r="M1" s="3"/>
      <c r="N1" s="3"/>
      <c r="O1" s="3"/>
      <c r="P1" s="4"/>
    </row>
    <row r="2" spans="1:16" ht="15.75" thickBot="1" x14ac:dyDescent="0.3">
      <c r="A2" s="69"/>
      <c r="B2" s="70"/>
      <c r="C2" s="70"/>
      <c r="D2" s="70"/>
      <c r="E2" s="70"/>
      <c r="F2" s="70"/>
      <c r="G2" s="71"/>
      <c r="P2" s="6"/>
    </row>
    <row r="3" spans="1:16" x14ac:dyDescent="0.25">
      <c r="A3" s="20"/>
      <c r="P3" s="6"/>
    </row>
    <row r="4" spans="1:16" x14ac:dyDescent="0.25">
      <c r="A4" s="20" t="s">
        <v>11</v>
      </c>
      <c r="B4" t="s">
        <v>0</v>
      </c>
      <c r="C4" t="s">
        <v>7</v>
      </c>
      <c r="D4" t="s">
        <v>6</v>
      </c>
      <c r="P4" s="6"/>
    </row>
    <row r="5" spans="1:16" x14ac:dyDescent="0.25">
      <c r="A5" s="20"/>
      <c r="B5">
        <v>6</v>
      </c>
      <c r="C5">
        <v>10</v>
      </c>
      <c r="D5">
        <v>58</v>
      </c>
      <c r="P5" s="6"/>
    </row>
    <row r="6" spans="1:16" x14ac:dyDescent="0.25">
      <c r="A6" s="20"/>
      <c r="B6">
        <v>6</v>
      </c>
      <c r="C6">
        <v>15</v>
      </c>
      <c r="D6">
        <v>92</v>
      </c>
      <c r="P6" s="6"/>
    </row>
    <row r="7" spans="1:16" x14ac:dyDescent="0.25">
      <c r="A7" s="20"/>
      <c r="B7">
        <v>6</v>
      </c>
      <c r="C7">
        <v>20</v>
      </c>
      <c r="D7">
        <v>125</v>
      </c>
      <c r="P7" s="6"/>
    </row>
    <row r="8" spans="1:16" x14ac:dyDescent="0.25">
      <c r="A8" s="20"/>
      <c r="B8">
        <v>6</v>
      </c>
      <c r="C8">
        <v>25</v>
      </c>
      <c r="D8">
        <v>158</v>
      </c>
      <c r="P8" s="6"/>
    </row>
    <row r="9" spans="1:16" x14ac:dyDescent="0.25">
      <c r="A9" s="20"/>
      <c r="B9">
        <v>6</v>
      </c>
      <c r="C9">
        <v>30</v>
      </c>
      <c r="D9">
        <v>190</v>
      </c>
      <c r="P9" s="6"/>
    </row>
    <row r="10" spans="1:16" x14ac:dyDescent="0.25">
      <c r="A10" s="20"/>
      <c r="B10">
        <v>6</v>
      </c>
      <c r="C10">
        <v>35</v>
      </c>
      <c r="D10">
        <v>223</v>
      </c>
      <c r="P10" s="6"/>
    </row>
    <row r="11" spans="1:16" x14ac:dyDescent="0.25">
      <c r="A11" s="20"/>
      <c r="B11">
        <v>12</v>
      </c>
      <c r="C11">
        <v>10</v>
      </c>
      <c r="D11">
        <v>48</v>
      </c>
      <c r="P11" s="6"/>
    </row>
    <row r="12" spans="1:16" x14ac:dyDescent="0.25">
      <c r="A12" s="20"/>
      <c r="B12">
        <v>12</v>
      </c>
      <c r="C12">
        <v>15</v>
      </c>
      <c r="D12">
        <v>77</v>
      </c>
      <c r="P12" s="6"/>
    </row>
    <row r="13" spans="1:16" x14ac:dyDescent="0.25">
      <c r="A13" s="20"/>
      <c r="B13">
        <v>12</v>
      </c>
      <c r="C13">
        <v>20</v>
      </c>
      <c r="D13">
        <v>104</v>
      </c>
      <c r="P13" s="6"/>
    </row>
    <row r="14" spans="1:16" x14ac:dyDescent="0.25">
      <c r="A14" s="20"/>
      <c r="B14">
        <v>12</v>
      </c>
      <c r="C14">
        <v>25</v>
      </c>
      <c r="D14">
        <v>131</v>
      </c>
      <c r="P14" s="6"/>
    </row>
    <row r="15" spans="1:16" x14ac:dyDescent="0.25">
      <c r="A15" s="20"/>
      <c r="B15">
        <v>12</v>
      </c>
      <c r="C15">
        <v>30</v>
      </c>
      <c r="D15">
        <v>158</v>
      </c>
      <c r="P15" s="6"/>
    </row>
    <row r="16" spans="1:16" x14ac:dyDescent="0.25">
      <c r="A16" s="20"/>
      <c r="B16">
        <v>12</v>
      </c>
      <c r="C16">
        <v>35</v>
      </c>
      <c r="D16">
        <v>185</v>
      </c>
      <c r="P16" s="6"/>
    </row>
    <row r="17" spans="1:16" x14ac:dyDescent="0.25">
      <c r="A17" s="20"/>
      <c r="B17">
        <v>18</v>
      </c>
      <c r="C17">
        <v>10</v>
      </c>
      <c r="D17">
        <v>44</v>
      </c>
      <c r="P17" s="6"/>
    </row>
    <row r="18" spans="1:16" x14ac:dyDescent="0.25">
      <c r="A18" s="20"/>
      <c r="B18">
        <v>18</v>
      </c>
      <c r="C18">
        <v>15</v>
      </c>
      <c r="D18">
        <v>70</v>
      </c>
      <c r="P18" s="6"/>
    </row>
    <row r="19" spans="1:16" x14ac:dyDescent="0.25">
      <c r="A19" s="20"/>
      <c r="B19">
        <v>18</v>
      </c>
      <c r="C19">
        <v>20</v>
      </c>
      <c r="D19">
        <v>95</v>
      </c>
      <c r="P19" s="6"/>
    </row>
    <row r="20" spans="1:16" x14ac:dyDescent="0.25">
      <c r="A20" s="20"/>
      <c r="B20">
        <v>18</v>
      </c>
      <c r="C20">
        <v>25</v>
      </c>
      <c r="D20">
        <v>120</v>
      </c>
      <c r="P20" s="6"/>
    </row>
    <row r="21" spans="1:16" x14ac:dyDescent="0.25">
      <c r="A21" s="20"/>
      <c r="B21">
        <v>18</v>
      </c>
      <c r="C21">
        <v>30</v>
      </c>
      <c r="D21">
        <v>145</v>
      </c>
      <c r="P21" s="6"/>
    </row>
    <row r="22" spans="1:16" x14ac:dyDescent="0.25">
      <c r="A22" s="20"/>
      <c r="B22">
        <v>18</v>
      </c>
      <c r="C22">
        <v>35</v>
      </c>
      <c r="D22">
        <v>169</v>
      </c>
      <c r="P22" s="6"/>
    </row>
    <row r="23" spans="1:16" x14ac:dyDescent="0.25">
      <c r="A23" s="20"/>
      <c r="B23">
        <v>24</v>
      </c>
      <c r="C23">
        <v>10</v>
      </c>
      <c r="D23">
        <v>34</v>
      </c>
      <c r="P23" s="6"/>
    </row>
    <row r="24" spans="1:16" x14ac:dyDescent="0.25">
      <c r="A24" s="20"/>
      <c r="B24">
        <v>24</v>
      </c>
      <c r="C24">
        <v>15</v>
      </c>
      <c r="D24">
        <v>54</v>
      </c>
      <c r="P24" s="6"/>
    </row>
    <row r="25" spans="1:16" x14ac:dyDescent="0.25">
      <c r="A25" s="20"/>
      <c r="B25">
        <v>24</v>
      </c>
      <c r="C25">
        <v>20</v>
      </c>
      <c r="D25">
        <v>73</v>
      </c>
      <c r="P25" s="6"/>
    </row>
    <row r="26" spans="1:16" x14ac:dyDescent="0.25">
      <c r="A26" s="20"/>
      <c r="B26">
        <v>24</v>
      </c>
      <c r="C26">
        <v>25</v>
      </c>
      <c r="D26">
        <v>92</v>
      </c>
      <c r="P26" s="6"/>
    </row>
    <row r="27" spans="1:16" x14ac:dyDescent="0.25">
      <c r="A27" s="20"/>
      <c r="B27">
        <v>24</v>
      </c>
      <c r="C27">
        <v>30</v>
      </c>
      <c r="D27">
        <v>111</v>
      </c>
      <c r="P27" s="6"/>
    </row>
    <row r="28" spans="1:16" x14ac:dyDescent="0.25">
      <c r="A28" s="20"/>
      <c r="B28">
        <v>24</v>
      </c>
      <c r="C28">
        <v>35</v>
      </c>
      <c r="D28">
        <v>130</v>
      </c>
      <c r="P28" s="6"/>
    </row>
    <row r="29" spans="1:16" x14ac:dyDescent="0.25">
      <c r="A29" s="20"/>
      <c r="P29" s="6"/>
    </row>
    <row r="30" spans="1:16" x14ac:dyDescent="0.25">
      <c r="A30" s="20"/>
      <c r="P30" s="6"/>
    </row>
    <row r="31" spans="1:16" x14ac:dyDescent="0.25">
      <c r="A31" s="20"/>
      <c r="P31" s="6"/>
    </row>
    <row r="32" spans="1:16" x14ac:dyDescent="0.25">
      <c r="A32" s="20" t="s">
        <v>11</v>
      </c>
      <c r="B32" t="s">
        <v>0</v>
      </c>
      <c r="C32" t="s">
        <v>7</v>
      </c>
      <c r="D32" t="s">
        <v>6</v>
      </c>
      <c r="P32" s="6"/>
    </row>
    <row r="33" spans="1:16" x14ac:dyDescent="0.25">
      <c r="A33" s="20"/>
      <c r="B33">
        <v>6</v>
      </c>
      <c r="C33">
        <v>10</v>
      </c>
      <c r="D33">
        <v>40</v>
      </c>
      <c r="P33" s="6"/>
    </row>
    <row r="34" spans="1:16" x14ac:dyDescent="0.25">
      <c r="A34" s="20"/>
      <c r="B34">
        <v>6</v>
      </c>
      <c r="C34">
        <v>15</v>
      </c>
      <c r="D34">
        <v>64</v>
      </c>
      <c r="P34" s="6"/>
    </row>
    <row r="35" spans="1:16" x14ac:dyDescent="0.25">
      <c r="A35" s="20"/>
      <c r="B35">
        <v>6</v>
      </c>
      <c r="C35">
        <v>20</v>
      </c>
      <c r="D35">
        <v>87</v>
      </c>
      <c r="P35" s="6"/>
    </row>
    <row r="36" spans="1:16" x14ac:dyDescent="0.25">
      <c r="A36" s="20"/>
      <c r="B36">
        <v>6</v>
      </c>
      <c r="C36">
        <v>25</v>
      </c>
      <c r="D36">
        <v>110</v>
      </c>
      <c r="P36" s="6"/>
    </row>
    <row r="37" spans="1:16" x14ac:dyDescent="0.25">
      <c r="A37" s="20"/>
      <c r="B37">
        <v>12</v>
      </c>
      <c r="C37">
        <v>10</v>
      </c>
      <c r="D37">
        <v>34</v>
      </c>
      <c r="P37" s="6"/>
    </row>
    <row r="38" spans="1:16" x14ac:dyDescent="0.25">
      <c r="A38" s="20"/>
      <c r="B38">
        <v>12</v>
      </c>
      <c r="C38">
        <v>15</v>
      </c>
      <c r="D38">
        <v>53</v>
      </c>
      <c r="P38" s="6"/>
    </row>
    <row r="39" spans="1:16" x14ac:dyDescent="0.25">
      <c r="A39" s="20"/>
      <c r="B39">
        <v>12</v>
      </c>
      <c r="C39">
        <v>20</v>
      </c>
      <c r="D39">
        <v>72</v>
      </c>
      <c r="P39" s="6"/>
    </row>
    <row r="40" spans="1:16" x14ac:dyDescent="0.25">
      <c r="A40" s="20"/>
      <c r="B40">
        <v>12</v>
      </c>
      <c r="C40">
        <v>25</v>
      </c>
      <c r="D40">
        <v>91</v>
      </c>
      <c r="P40" s="6"/>
    </row>
    <row r="41" spans="1:16" x14ac:dyDescent="0.25">
      <c r="A41" s="20"/>
      <c r="B41">
        <v>18</v>
      </c>
      <c r="C41">
        <v>10</v>
      </c>
      <c r="D41">
        <v>31</v>
      </c>
      <c r="P41" s="6"/>
    </row>
    <row r="42" spans="1:16" x14ac:dyDescent="0.25">
      <c r="A42" s="20"/>
      <c r="B42">
        <v>18</v>
      </c>
      <c r="C42">
        <v>15</v>
      </c>
      <c r="D42">
        <v>49</v>
      </c>
      <c r="P42" s="6"/>
    </row>
    <row r="43" spans="1:16" x14ac:dyDescent="0.25">
      <c r="A43" s="20"/>
      <c r="B43">
        <v>18</v>
      </c>
      <c r="C43">
        <v>20</v>
      </c>
      <c r="D43">
        <v>66</v>
      </c>
      <c r="P43" s="6"/>
    </row>
    <row r="44" spans="1:16" x14ac:dyDescent="0.25">
      <c r="A44" s="20"/>
      <c r="B44">
        <v>18</v>
      </c>
      <c r="C44">
        <v>25</v>
      </c>
      <c r="D44">
        <v>84</v>
      </c>
      <c r="P44" s="6"/>
    </row>
    <row r="45" spans="1:16" x14ac:dyDescent="0.25">
      <c r="A45" s="20"/>
      <c r="B45">
        <v>24</v>
      </c>
      <c r="C45">
        <v>10</v>
      </c>
      <c r="D45">
        <v>24</v>
      </c>
      <c r="P45" s="6"/>
    </row>
    <row r="46" spans="1:16" x14ac:dyDescent="0.25">
      <c r="A46" s="20"/>
      <c r="B46">
        <v>24</v>
      </c>
      <c r="C46">
        <v>15</v>
      </c>
      <c r="D46">
        <v>38</v>
      </c>
      <c r="P46" s="6"/>
    </row>
    <row r="47" spans="1:16" x14ac:dyDescent="0.25">
      <c r="A47" s="20"/>
      <c r="B47">
        <v>24</v>
      </c>
      <c r="C47">
        <v>20</v>
      </c>
      <c r="D47">
        <v>51</v>
      </c>
      <c r="P47" s="6"/>
    </row>
    <row r="48" spans="1:16" x14ac:dyDescent="0.25">
      <c r="A48" s="20"/>
      <c r="B48">
        <v>24</v>
      </c>
      <c r="C48">
        <v>25</v>
      </c>
      <c r="D48">
        <v>64</v>
      </c>
      <c r="P48" s="6"/>
    </row>
    <row r="49" spans="1:16" x14ac:dyDescent="0.25">
      <c r="A49" s="20"/>
      <c r="P49" s="6"/>
    </row>
    <row r="50" spans="1:16" x14ac:dyDescent="0.25">
      <c r="A50" s="20"/>
      <c r="P50" s="6"/>
    </row>
    <row r="51" spans="1:16" x14ac:dyDescent="0.25">
      <c r="A51" s="20"/>
      <c r="P51" s="6"/>
    </row>
    <row r="52" spans="1:16" x14ac:dyDescent="0.25">
      <c r="A52" s="20"/>
      <c r="P52" s="6"/>
    </row>
    <row r="53" spans="1:16" x14ac:dyDescent="0.25">
      <c r="A53" s="20"/>
      <c r="P53" s="6"/>
    </row>
    <row r="54" spans="1:16" x14ac:dyDescent="0.25">
      <c r="A54" s="20"/>
      <c r="P54" s="6"/>
    </row>
    <row r="55" spans="1:16" x14ac:dyDescent="0.25">
      <c r="A55" s="20"/>
      <c r="P55" s="6"/>
    </row>
    <row r="56" spans="1:16" x14ac:dyDescent="0.25">
      <c r="A56" s="20"/>
      <c r="P56" s="6"/>
    </row>
    <row r="57" spans="1:16" x14ac:dyDescent="0.25">
      <c r="A57" s="20"/>
      <c r="P57" s="6"/>
    </row>
    <row r="58" spans="1:16" x14ac:dyDescent="0.25">
      <c r="A58" s="20"/>
      <c r="P58" s="6"/>
    </row>
  </sheetData>
  <mergeCells count="1">
    <mergeCell ref="A1:G2"/>
  </mergeCells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6DAC3-D225-4CF3-9C72-92E418C58D03}">
  <dimension ref="A1:AA61"/>
  <sheetViews>
    <sheetView topLeftCell="A6" workbookViewId="0">
      <selection activeCell="E18" sqref="E18"/>
    </sheetView>
  </sheetViews>
  <sheetFormatPr defaultRowHeight="15" x14ac:dyDescent="0.25"/>
  <sheetData>
    <row r="1" spans="1:27" x14ac:dyDescent="0.25">
      <c r="B1" s="54" t="s">
        <v>48</v>
      </c>
      <c r="C1" s="56"/>
    </row>
    <row r="2" spans="1:27" x14ac:dyDescent="0.25">
      <c r="B2" s="57"/>
      <c r="C2" s="59"/>
    </row>
    <row r="3" spans="1:27" x14ac:dyDescent="0.25">
      <c r="B3" s="57"/>
      <c r="C3" s="59"/>
    </row>
    <row r="4" spans="1:27" ht="15.75" thickBot="1" x14ac:dyDescent="0.3">
      <c r="B4" s="60"/>
      <c r="C4" s="62"/>
    </row>
    <row r="5" spans="1:27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4"/>
      <c r="P5" s="73" t="s">
        <v>56</v>
      </c>
      <c r="Q5" s="74"/>
      <c r="R5" s="74"/>
      <c r="S5" s="3"/>
      <c r="T5" s="3"/>
      <c r="U5" s="3"/>
      <c r="V5" s="3"/>
      <c r="W5" s="3"/>
      <c r="X5" s="3"/>
      <c r="Y5" s="3"/>
      <c r="Z5" s="3"/>
      <c r="AA5" s="4"/>
    </row>
    <row r="6" spans="1:27" x14ac:dyDescent="0.25">
      <c r="A6" s="5"/>
      <c r="M6" s="6"/>
      <c r="P6" s="75"/>
      <c r="Q6" s="76"/>
      <c r="R6" s="76"/>
      <c r="AA6" s="6"/>
    </row>
    <row r="7" spans="1:27" x14ac:dyDescent="0.25">
      <c r="A7" s="5"/>
      <c r="B7" s="72" t="s">
        <v>9</v>
      </c>
      <c r="C7" s="72"/>
      <c r="D7" s="72"/>
      <c r="E7" s="72"/>
      <c r="F7" s="72"/>
      <c r="G7" s="72"/>
      <c r="H7" s="72"/>
      <c r="I7" s="72"/>
      <c r="M7" s="6"/>
      <c r="P7" s="5" t="s">
        <v>57</v>
      </c>
      <c r="AA7" s="6"/>
    </row>
    <row r="8" spans="1:27" x14ac:dyDescent="0.25">
      <c r="A8" s="5"/>
      <c r="B8" s="72"/>
      <c r="C8" s="72"/>
      <c r="D8" s="72"/>
      <c r="E8" s="72"/>
      <c r="F8" s="72"/>
      <c r="G8" s="72"/>
      <c r="H8" s="72"/>
      <c r="I8" s="72"/>
      <c r="M8" s="6"/>
      <c r="P8" s="5">
        <v>14</v>
      </c>
      <c r="Q8">
        <v>20</v>
      </c>
      <c r="R8">
        <v>60</v>
      </c>
      <c r="AA8" s="6"/>
    </row>
    <row r="9" spans="1:27" x14ac:dyDescent="0.25">
      <c r="A9" s="5"/>
      <c r="M9" s="6"/>
      <c r="P9" s="5">
        <v>14</v>
      </c>
      <c r="Q9">
        <v>25</v>
      </c>
      <c r="R9">
        <v>75</v>
      </c>
      <c r="AA9" s="6"/>
    </row>
    <row r="10" spans="1:27" x14ac:dyDescent="0.25">
      <c r="A10" s="5"/>
      <c r="M10" s="6"/>
      <c r="P10" s="5">
        <v>14</v>
      </c>
      <c r="Q10">
        <v>30</v>
      </c>
      <c r="R10">
        <v>90</v>
      </c>
      <c r="AA10" s="6"/>
    </row>
    <row r="11" spans="1:27" x14ac:dyDescent="0.25">
      <c r="A11" s="5"/>
      <c r="B11" t="s">
        <v>16</v>
      </c>
      <c r="C11" t="s">
        <v>0</v>
      </c>
      <c r="D11" t="s">
        <v>1</v>
      </c>
      <c r="E11" t="s">
        <v>2</v>
      </c>
      <c r="M11" s="6"/>
      <c r="P11" s="5">
        <v>14</v>
      </c>
      <c r="Q11">
        <v>35</v>
      </c>
      <c r="R11">
        <v>105</v>
      </c>
      <c r="AA11" s="6"/>
    </row>
    <row r="12" spans="1:27" x14ac:dyDescent="0.25">
      <c r="A12" s="5"/>
      <c r="C12">
        <v>15</v>
      </c>
      <c r="D12">
        <v>15</v>
      </c>
      <c r="E12">
        <v>50</v>
      </c>
      <c r="M12" s="6"/>
      <c r="P12" s="5">
        <v>14</v>
      </c>
      <c r="Q12">
        <v>40</v>
      </c>
      <c r="R12">
        <v>120</v>
      </c>
      <c r="AA12" s="6"/>
    </row>
    <row r="13" spans="1:27" x14ac:dyDescent="0.25">
      <c r="A13" s="5"/>
      <c r="C13">
        <v>15</v>
      </c>
      <c r="D13">
        <v>20</v>
      </c>
      <c r="E13">
        <v>70</v>
      </c>
      <c r="M13" s="6"/>
      <c r="P13" s="5"/>
      <c r="AA13" s="6"/>
    </row>
    <row r="14" spans="1:27" x14ac:dyDescent="0.25">
      <c r="A14" s="5"/>
      <c r="C14">
        <v>15</v>
      </c>
      <c r="D14">
        <v>25</v>
      </c>
      <c r="E14">
        <v>95</v>
      </c>
      <c r="M14" s="6"/>
      <c r="P14" s="5" t="s">
        <v>58</v>
      </c>
      <c r="AA14" s="6"/>
    </row>
    <row r="15" spans="1:27" x14ac:dyDescent="0.25">
      <c r="A15" s="5"/>
      <c r="C15">
        <v>15</v>
      </c>
      <c r="D15">
        <v>30</v>
      </c>
      <c r="E15">
        <v>120</v>
      </c>
      <c r="M15" s="6"/>
      <c r="P15" s="5">
        <v>14</v>
      </c>
      <c r="Q15">
        <v>20</v>
      </c>
      <c r="R15">
        <v>45</v>
      </c>
      <c r="AA15" s="6"/>
    </row>
    <row r="16" spans="1:27" x14ac:dyDescent="0.25">
      <c r="A16" s="5"/>
      <c r="C16">
        <v>10</v>
      </c>
      <c r="D16">
        <v>15</v>
      </c>
      <c r="E16">
        <v>70</v>
      </c>
      <c r="M16" s="6"/>
      <c r="P16" s="5">
        <v>14</v>
      </c>
      <c r="Q16">
        <v>25</v>
      </c>
      <c r="R16">
        <v>60</v>
      </c>
      <c r="AA16" s="6"/>
    </row>
    <row r="17" spans="1:27" x14ac:dyDescent="0.25">
      <c r="A17" s="5"/>
      <c r="C17">
        <v>10</v>
      </c>
      <c r="D17">
        <v>20</v>
      </c>
      <c r="E17">
        <v>95</v>
      </c>
      <c r="M17" s="6"/>
      <c r="P17" s="5">
        <v>14</v>
      </c>
      <c r="Q17">
        <v>30</v>
      </c>
      <c r="R17">
        <v>70</v>
      </c>
      <c r="AA17" s="6"/>
    </row>
    <row r="18" spans="1:27" x14ac:dyDescent="0.25">
      <c r="A18" s="5"/>
      <c r="C18">
        <v>10</v>
      </c>
      <c r="D18">
        <v>25</v>
      </c>
      <c r="E18">
        <v>120</v>
      </c>
      <c r="M18" s="6"/>
      <c r="P18" s="5">
        <v>14</v>
      </c>
      <c r="Q18">
        <v>35</v>
      </c>
      <c r="R18">
        <v>85</v>
      </c>
      <c r="AA18" s="6"/>
    </row>
    <row r="19" spans="1:27" x14ac:dyDescent="0.25">
      <c r="A19" s="5"/>
      <c r="C19">
        <v>10</v>
      </c>
      <c r="D19">
        <v>30</v>
      </c>
      <c r="E19">
        <v>145</v>
      </c>
      <c r="M19" s="6"/>
      <c r="P19" s="5">
        <v>14</v>
      </c>
      <c r="Q19">
        <v>40</v>
      </c>
      <c r="R19">
        <v>95</v>
      </c>
      <c r="AA19" s="6"/>
    </row>
    <row r="20" spans="1:27" x14ac:dyDescent="0.25">
      <c r="A20" s="5"/>
      <c r="C20">
        <v>20</v>
      </c>
      <c r="D20">
        <v>15</v>
      </c>
      <c r="E20">
        <v>25</v>
      </c>
      <c r="M20" s="6"/>
      <c r="P20" s="5"/>
      <c r="AA20" s="6"/>
    </row>
    <row r="21" spans="1:27" ht="15.75" thickBot="1" x14ac:dyDescent="0.3">
      <c r="A21" s="5"/>
      <c r="C21">
        <v>20</v>
      </c>
      <c r="D21">
        <v>20</v>
      </c>
      <c r="E21">
        <v>40</v>
      </c>
      <c r="M21" s="6"/>
      <c r="P21" s="7"/>
      <c r="Q21" s="8"/>
      <c r="R21" s="8"/>
      <c r="S21" s="8"/>
      <c r="T21" s="8"/>
      <c r="U21" s="8"/>
      <c r="V21" s="8"/>
      <c r="W21" s="8"/>
      <c r="X21" s="8"/>
      <c r="Y21" s="8"/>
      <c r="Z21" s="8"/>
      <c r="AA21" s="9"/>
    </row>
    <row r="22" spans="1:27" x14ac:dyDescent="0.25">
      <c r="A22" s="5"/>
      <c r="C22">
        <v>20</v>
      </c>
      <c r="D22">
        <v>25</v>
      </c>
      <c r="E22">
        <v>60</v>
      </c>
      <c r="M22" s="6"/>
    </row>
    <row r="23" spans="1:27" x14ac:dyDescent="0.25">
      <c r="A23" s="5"/>
      <c r="C23">
        <v>20</v>
      </c>
      <c r="D23">
        <v>30</v>
      </c>
      <c r="E23">
        <v>85</v>
      </c>
      <c r="M23" s="6"/>
    </row>
    <row r="24" spans="1:27" x14ac:dyDescent="0.25">
      <c r="A24" s="5"/>
      <c r="B24" t="s">
        <v>10</v>
      </c>
      <c r="M24" s="6"/>
    </row>
    <row r="25" spans="1:27" x14ac:dyDescent="0.25">
      <c r="A25" s="5"/>
      <c r="B25" t="s">
        <v>17</v>
      </c>
      <c r="C25">
        <v>14</v>
      </c>
      <c r="D25">
        <v>20</v>
      </c>
      <c r="E25">
        <v>60</v>
      </c>
      <c r="M25" s="6"/>
    </row>
    <row r="26" spans="1:27" x14ac:dyDescent="0.25">
      <c r="A26" s="5"/>
      <c r="C26">
        <v>14</v>
      </c>
      <c r="D26">
        <v>25</v>
      </c>
      <c r="E26">
        <v>75</v>
      </c>
      <c r="M26" s="6"/>
    </row>
    <row r="27" spans="1:27" x14ac:dyDescent="0.25">
      <c r="A27" s="5"/>
      <c r="C27">
        <v>14</v>
      </c>
      <c r="D27">
        <v>30</v>
      </c>
      <c r="E27">
        <v>90</v>
      </c>
      <c r="M27" s="6"/>
    </row>
    <row r="28" spans="1:27" x14ac:dyDescent="0.25">
      <c r="A28" s="5"/>
      <c r="C28">
        <v>14</v>
      </c>
      <c r="D28">
        <v>35</v>
      </c>
      <c r="E28">
        <v>105</v>
      </c>
      <c r="M28" s="6"/>
    </row>
    <row r="29" spans="1:27" x14ac:dyDescent="0.25">
      <c r="A29" s="5"/>
      <c r="C29">
        <v>14</v>
      </c>
      <c r="D29">
        <v>40</v>
      </c>
      <c r="E29">
        <v>120</v>
      </c>
      <c r="M29" s="6"/>
    </row>
    <row r="30" spans="1:27" x14ac:dyDescent="0.25">
      <c r="A30" s="5"/>
      <c r="M30" s="6"/>
    </row>
    <row r="31" spans="1:27" x14ac:dyDescent="0.25">
      <c r="A31" s="5"/>
      <c r="M31" s="6"/>
    </row>
    <row r="32" spans="1:27" x14ac:dyDescent="0.25">
      <c r="A32" s="5"/>
      <c r="M32" s="6"/>
    </row>
    <row r="33" spans="1:13" x14ac:dyDescent="0.25">
      <c r="A33" s="5"/>
      <c r="M33" s="6"/>
    </row>
    <row r="34" spans="1:13" x14ac:dyDescent="0.25">
      <c r="A34" s="5"/>
      <c r="B34" t="s">
        <v>3</v>
      </c>
      <c r="C34" t="s">
        <v>4</v>
      </c>
      <c r="D34">
        <v>5</v>
      </c>
      <c r="M34" s="6"/>
    </row>
    <row r="35" spans="1:13" x14ac:dyDescent="0.25">
      <c r="A35" s="5"/>
      <c r="C35" t="s">
        <v>4</v>
      </c>
      <c r="D35">
        <v>10</v>
      </c>
      <c r="M35" s="6"/>
    </row>
    <row r="36" spans="1:13" x14ac:dyDescent="0.25">
      <c r="A36" s="5"/>
      <c r="C36" t="s">
        <v>4</v>
      </c>
      <c r="D36">
        <v>15</v>
      </c>
      <c r="M36" s="6"/>
    </row>
    <row r="37" spans="1:13" x14ac:dyDescent="0.25">
      <c r="A37" s="5"/>
      <c r="C37" t="s">
        <v>4</v>
      </c>
      <c r="D37">
        <v>20</v>
      </c>
      <c r="M37" s="6"/>
    </row>
    <row r="38" spans="1:13" x14ac:dyDescent="0.25">
      <c r="A38" s="5"/>
      <c r="C38" t="s">
        <v>4</v>
      </c>
      <c r="D38">
        <v>25</v>
      </c>
      <c r="M38" s="6"/>
    </row>
    <row r="39" spans="1:13" x14ac:dyDescent="0.25">
      <c r="A39" s="5"/>
      <c r="C39" t="s">
        <v>4</v>
      </c>
      <c r="D39">
        <v>30</v>
      </c>
      <c r="M39" s="6"/>
    </row>
    <row r="40" spans="1:13" x14ac:dyDescent="0.25">
      <c r="A40" s="5"/>
      <c r="C40" t="s">
        <v>4</v>
      </c>
      <c r="D40">
        <v>35</v>
      </c>
      <c r="M40" s="6"/>
    </row>
    <row r="41" spans="1:13" x14ac:dyDescent="0.25">
      <c r="A41" s="5"/>
      <c r="C41" t="s">
        <v>4</v>
      </c>
      <c r="D41">
        <v>40</v>
      </c>
      <c r="M41" s="6"/>
    </row>
    <row r="42" spans="1:13" x14ac:dyDescent="0.25">
      <c r="A42" s="5"/>
      <c r="M42" s="6"/>
    </row>
    <row r="43" spans="1:13" x14ac:dyDescent="0.25">
      <c r="A43" s="5"/>
      <c r="M43" s="6"/>
    </row>
    <row r="44" spans="1:13" x14ac:dyDescent="0.25">
      <c r="A44" s="5"/>
      <c r="M44" s="6"/>
    </row>
    <row r="45" spans="1:13" x14ac:dyDescent="0.25">
      <c r="A45" s="5"/>
      <c r="M45" s="6"/>
    </row>
    <row r="46" spans="1:13" x14ac:dyDescent="0.25">
      <c r="A46" s="5"/>
      <c r="M46" s="6"/>
    </row>
    <row r="47" spans="1:13" x14ac:dyDescent="0.25">
      <c r="A47" s="5"/>
      <c r="M47" s="6"/>
    </row>
    <row r="48" spans="1:13" x14ac:dyDescent="0.25">
      <c r="A48" s="5"/>
      <c r="M48" s="6"/>
    </row>
    <row r="49" spans="1:13" x14ac:dyDescent="0.25">
      <c r="A49" s="5"/>
      <c r="M49" s="6"/>
    </row>
    <row r="50" spans="1:13" x14ac:dyDescent="0.25">
      <c r="A50" s="5"/>
      <c r="M50" s="6"/>
    </row>
    <row r="51" spans="1:13" x14ac:dyDescent="0.25">
      <c r="A51" s="5"/>
      <c r="B51" t="s">
        <v>14</v>
      </c>
      <c r="M51" s="6"/>
    </row>
    <row r="52" spans="1:13" x14ac:dyDescent="0.25">
      <c r="A52" s="5"/>
      <c r="M52" s="6"/>
    </row>
    <row r="53" spans="1:13" x14ac:dyDescent="0.25">
      <c r="A53" s="5"/>
      <c r="M53" s="6"/>
    </row>
    <row r="54" spans="1:13" x14ac:dyDescent="0.25">
      <c r="A54" s="5"/>
      <c r="M54" s="6"/>
    </row>
    <row r="55" spans="1:13" x14ac:dyDescent="0.25">
      <c r="A55" s="5"/>
      <c r="M55" s="6"/>
    </row>
    <row r="56" spans="1:13" x14ac:dyDescent="0.25">
      <c r="A56" s="5"/>
      <c r="M56" s="6"/>
    </row>
    <row r="57" spans="1:13" x14ac:dyDescent="0.25">
      <c r="A57" s="5"/>
      <c r="G57" t="s">
        <v>19</v>
      </c>
      <c r="M57" s="6"/>
    </row>
    <row r="58" spans="1:13" x14ac:dyDescent="0.25">
      <c r="A58" s="5"/>
      <c r="G58" t="s">
        <v>20</v>
      </c>
      <c r="M58" s="6"/>
    </row>
    <row r="59" spans="1:13" x14ac:dyDescent="0.25">
      <c r="A59" s="5"/>
      <c r="G59" t="s">
        <v>21</v>
      </c>
      <c r="M59" s="6"/>
    </row>
    <row r="60" spans="1:13" x14ac:dyDescent="0.25">
      <c r="A60" s="5"/>
      <c r="M60" s="6"/>
    </row>
    <row r="61" spans="1:13" ht="15.75" thickBot="1" x14ac:dyDescent="0.3">
      <c r="A61" s="7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9"/>
    </row>
  </sheetData>
  <mergeCells count="3">
    <mergeCell ref="B1:C4"/>
    <mergeCell ref="B7:I8"/>
    <mergeCell ref="P5:R6"/>
  </mergeCells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EBE9E-F9ED-4CBE-8155-D030EBE69211}">
  <dimension ref="A1:AE185"/>
  <sheetViews>
    <sheetView topLeftCell="D1" zoomScale="55" zoomScaleNormal="55" workbookViewId="0">
      <selection activeCell="AE47" sqref="AE47"/>
    </sheetView>
  </sheetViews>
  <sheetFormatPr defaultRowHeight="15" x14ac:dyDescent="0.25"/>
  <sheetData>
    <row r="1" spans="1:31" x14ac:dyDescent="0.25">
      <c r="A1" s="10"/>
      <c r="B1" s="11"/>
      <c r="C1" s="11"/>
      <c r="D1" s="11"/>
      <c r="E1" s="12"/>
    </row>
    <row r="2" spans="1:31" x14ac:dyDescent="0.25">
      <c r="A2" s="57" t="s">
        <v>47</v>
      </c>
      <c r="B2" s="58"/>
      <c r="C2" s="58"/>
      <c r="D2" s="58"/>
      <c r="E2" s="59"/>
    </row>
    <row r="3" spans="1:31" x14ac:dyDescent="0.25">
      <c r="A3" s="57"/>
      <c r="B3" s="58"/>
      <c r="C3" s="58"/>
      <c r="D3" s="58"/>
      <c r="E3" s="59"/>
    </row>
    <row r="4" spans="1:31" x14ac:dyDescent="0.25">
      <c r="A4" s="57"/>
      <c r="B4" s="58"/>
      <c r="C4" s="58"/>
      <c r="D4" s="58"/>
      <c r="E4" s="59"/>
    </row>
    <row r="5" spans="1:31" x14ac:dyDescent="0.25">
      <c r="A5" s="15"/>
      <c r="B5" s="13"/>
      <c r="C5" s="13"/>
      <c r="D5" s="13"/>
      <c r="E5" s="14"/>
    </row>
    <row r="6" spans="1:31" ht="15.75" thickBot="1" x14ac:dyDescent="0.3">
      <c r="A6" s="16"/>
      <c r="B6" s="17"/>
      <c r="C6" s="17"/>
      <c r="D6" s="17"/>
      <c r="E6" s="18"/>
    </row>
    <row r="7" spans="1:31" x14ac:dyDescent="0.25">
      <c r="A7" s="77" t="s">
        <v>8</v>
      </c>
      <c r="B7" s="78"/>
      <c r="C7" s="78"/>
      <c r="D7" s="78"/>
      <c r="E7" s="78"/>
      <c r="F7" s="78"/>
      <c r="G7" s="78"/>
      <c r="H7" s="78"/>
      <c r="I7" s="78"/>
      <c r="J7" s="3"/>
      <c r="K7" s="3"/>
      <c r="L7" s="3"/>
      <c r="M7" s="3"/>
      <c r="N7" s="3"/>
      <c r="O7" s="3"/>
      <c r="P7" s="3"/>
      <c r="Q7" s="3"/>
      <c r="R7" s="4"/>
      <c r="T7" s="47" t="s">
        <v>59</v>
      </c>
      <c r="U7" s="48"/>
      <c r="V7" s="49"/>
      <c r="W7">
        <v>90</v>
      </c>
      <c r="X7">
        <v>116.956</v>
      </c>
      <c r="Y7" s="3"/>
      <c r="Z7" s="3"/>
      <c r="AA7" s="3"/>
      <c r="AB7" s="3"/>
      <c r="AC7" s="3"/>
      <c r="AD7" s="3"/>
      <c r="AE7" s="4"/>
    </row>
    <row r="8" spans="1:31" ht="15.75" thickBot="1" x14ac:dyDescent="0.3">
      <c r="A8" s="79"/>
      <c r="B8" s="72"/>
      <c r="C8" s="72"/>
      <c r="D8" s="72"/>
      <c r="E8" s="72"/>
      <c r="F8" s="72"/>
      <c r="G8" s="72"/>
      <c r="H8" s="72"/>
      <c r="I8" s="72"/>
      <c r="R8" s="6"/>
      <c r="T8" s="50"/>
      <c r="U8" s="51"/>
      <c r="V8" s="52"/>
      <c r="W8" t="s">
        <v>6</v>
      </c>
      <c r="AE8" s="6"/>
    </row>
    <row r="9" spans="1:31" x14ac:dyDescent="0.25">
      <c r="A9" s="5"/>
      <c r="H9">
        <v>20</v>
      </c>
      <c r="R9" s="6"/>
      <c r="T9" s="5">
        <v>45</v>
      </c>
      <c r="U9">
        <v>3</v>
      </c>
      <c r="V9">
        <v>13.071</v>
      </c>
      <c r="W9">
        <f t="shared" ref="W9:W15" si="0">V9*$W$7/$X$7</f>
        <v>10.058398030028386</v>
      </c>
      <c r="AE9" s="6"/>
    </row>
    <row r="10" spans="1:31" x14ac:dyDescent="0.25">
      <c r="A10" s="5" t="s">
        <v>3</v>
      </c>
      <c r="C10" t="s">
        <v>0</v>
      </c>
      <c r="D10" t="s">
        <v>7</v>
      </c>
      <c r="E10" t="s">
        <v>5</v>
      </c>
      <c r="F10" t="s">
        <v>6</v>
      </c>
      <c r="R10" s="6"/>
      <c r="T10" s="5">
        <v>45</v>
      </c>
      <c r="U10">
        <v>6</v>
      </c>
      <c r="V10">
        <v>30.795999999999999</v>
      </c>
      <c r="W10">
        <f t="shared" si="0"/>
        <v>23.69814289134375</v>
      </c>
      <c r="AE10" s="6"/>
    </row>
    <row r="11" spans="1:31" x14ac:dyDescent="0.25">
      <c r="A11" s="5"/>
      <c r="C11">
        <v>5</v>
      </c>
      <c r="D11">
        <v>5</v>
      </c>
      <c r="E11">
        <v>14.99</v>
      </c>
      <c r="F11">
        <f t="shared" ref="F11:F43" si="1">E11/80*120</f>
        <v>22.485000000000003</v>
      </c>
      <c r="R11" s="6"/>
      <c r="T11" s="5">
        <v>45</v>
      </c>
      <c r="U11">
        <v>9</v>
      </c>
      <c r="V11">
        <v>48.683</v>
      </c>
      <c r="W11">
        <f t="shared" si="0"/>
        <v>37.462550018810497</v>
      </c>
      <c r="AE11" s="6"/>
    </row>
    <row r="12" spans="1:31" x14ac:dyDescent="0.25">
      <c r="A12" s="5"/>
      <c r="C12">
        <v>5</v>
      </c>
      <c r="D12">
        <v>10</v>
      </c>
      <c r="E12">
        <v>30.36</v>
      </c>
      <c r="F12">
        <f t="shared" si="1"/>
        <v>45.54</v>
      </c>
      <c r="R12" s="6"/>
      <c r="T12" s="5">
        <v>45</v>
      </c>
      <c r="U12">
        <v>12</v>
      </c>
      <c r="V12">
        <v>68.569999999999993</v>
      </c>
      <c r="W12">
        <f t="shared" si="0"/>
        <v>52.765997469133687</v>
      </c>
      <c r="AE12" s="6"/>
    </row>
    <row r="13" spans="1:31" x14ac:dyDescent="0.25">
      <c r="A13" s="5"/>
      <c r="C13">
        <v>5</v>
      </c>
      <c r="D13">
        <v>15</v>
      </c>
      <c r="E13">
        <v>46.87</v>
      </c>
      <c r="F13">
        <f t="shared" si="1"/>
        <v>70.304999999999993</v>
      </c>
      <c r="R13" s="6"/>
      <c r="T13" s="5">
        <v>45</v>
      </c>
      <c r="U13">
        <v>15</v>
      </c>
      <c r="V13">
        <v>88.816000000000003</v>
      </c>
      <c r="W13">
        <f t="shared" si="0"/>
        <v>68.345702657409632</v>
      </c>
      <c r="AE13" s="6"/>
    </row>
    <row r="14" spans="1:31" x14ac:dyDescent="0.25">
      <c r="A14" s="5"/>
      <c r="C14">
        <v>5</v>
      </c>
      <c r="D14">
        <v>20</v>
      </c>
      <c r="E14">
        <v>61.17</v>
      </c>
      <c r="F14">
        <f t="shared" si="1"/>
        <v>91.754999999999995</v>
      </c>
      <c r="R14" s="6"/>
      <c r="T14" s="5">
        <v>45</v>
      </c>
      <c r="U14">
        <v>18</v>
      </c>
      <c r="V14">
        <v>109.464</v>
      </c>
      <c r="W14">
        <f t="shared" si="0"/>
        <v>84.234754950579699</v>
      </c>
      <c r="AE14" s="6"/>
    </row>
    <row r="15" spans="1:31" x14ac:dyDescent="0.25">
      <c r="A15" s="5"/>
      <c r="C15">
        <v>5</v>
      </c>
      <c r="D15">
        <v>25</v>
      </c>
      <c r="E15">
        <v>76.400000000000006</v>
      </c>
      <c r="F15">
        <f t="shared" si="1"/>
        <v>114.60000000000001</v>
      </c>
      <c r="R15" s="6"/>
      <c r="T15" s="5">
        <v>45</v>
      </c>
      <c r="U15">
        <v>21</v>
      </c>
      <c r="V15">
        <v>129.67599999999999</v>
      </c>
      <c r="W15">
        <f t="shared" si="0"/>
        <v>99.788296453367067</v>
      </c>
      <c r="AE15" s="6"/>
    </row>
    <row r="16" spans="1:31" x14ac:dyDescent="0.25">
      <c r="A16" s="5"/>
      <c r="C16">
        <v>5</v>
      </c>
      <c r="D16">
        <v>30</v>
      </c>
      <c r="E16">
        <v>91.8</v>
      </c>
      <c r="F16">
        <f t="shared" si="1"/>
        <v>137.69999999999999</v>
      </c>
      <c r="R16" s="6"/>
      <c r="T16" s="5"/>
      <c r="AE16" s="6"/>
    </row>
    <row r="17" spans="1:31" x14ac:dyDescent="0.25">
      <c r="A17" s="5"/>
      <c r="C17">
        <v>5</v>
      </c>
      <c r="D17">
        <v>35</v>
      </c>
      <c r="E17">
        <v>107.42</v>
      </c>
      <c r="F17">
        <f t="shared" si="1"/>
        <v>161.13000000000002</v>
      </c>
      <c r="R17" s="6"/>
      <c r="T17" s="5"/>
      <c r="AE17" s="6"/>
    </row>
    <row r="18" spans="1:31" x14ac:dyDescent="0.25">
      <c r="A18" s="5"/>
      <c r="C18">
        <v>5</v>
      </c>
      <c r="D18">
        <v>40</v>
      </c>
      <c r="E18">
        <v>122.56</v>
      </c>
      <c r="F18">
        <f t="shared" si="1"/>
        <v>183.84</v>
      </c>
      <c r="R18" s="6"/>
      <c r="T18" s="5"/>
      <c r="AE18" s="6"/>
    </row>
    <row r="19" spans="1:31" x14ac:dyDescent="0.25">
      <c r="A19" s="5"/>
      <c r="C19">
        <v>7.5</v>
      </c>
      <c r="D19">
        <v>5</v>
      </c>
      <c r="E19">
        <v>13.9</v>
      </c>
      <c r="F19">
        <f t="shared" si="1"/>
        <v>20.85</v>
      </c>
      <c r="R19" s="6"/>
      <c r="T19" s="5"/>
      <c r="AE19" s="6"/>
    </row>
    <row r="20" spans="1:31" x14ac:dyDescent="0.25">
      <c r="A20" s="5"/>
      <c r="C20">
        <v>7.5</v>
      </c>
      <c r="D20">
        <v>10</v>
      </c>
      <c r="E20">
        <v>28.3</v>
      </c>
      <c r="F20">
        <f t="shared" si="1"/>
        <v>42.45</v>
      </c>
      <c r="R20" s="6"/>
      <c r="T20" s="5"/>
      <c r="AE20" s="6"/>
    </row>
    <row r="21" spans="1:31" x14ac:dyDescent="0.25">
      <c r="A21" s="5"/>
      <c r="C21">
        <v>7.5</v>
      </c>
      <c r="D21">
        <v>15</v>
      </c>
      <c r="E21">
        <v>42.6</v>
      </c>
      <c r="F21">
        <f t="shared" si="1"/>
        <v>63.9</v>
      </c>
      <c r="R21" s="6"/>
      <c r="T21" s="5"/>
      <c r="AE21" s="6"/>
    </row>
    <row r="22" spans="1:31" ht="15.75" thickBot="1" x14ac:dyDescent="0.3">
      <c r="A22" s="5"/>
      <c r="C22">
        <v>7.5</v>
      </c>
      <c r="D22">
        <v>20</v>
      </c>
      <c r="E22">
        <v>56.96</v>
      </c>
      <c r="F22">
        <f t="shared" si="1"/>
        <v>85.44</v>
      </c>
      <c r="R22" s="6"/>
      <c r="T22" s="7"/>
      <c r="U22" s="8"/>
      <c r="V22" s="8"/>
      <c r="W22" s="8"/>
      <c r="X22" s="8"/>
      <c r="Y22" s="8"/>
      <c r="Z22" s="8"/>
      <c r="AA22" s="8"/>
      <c r="AB22" s="8"/>
      <c r="AC22" s="8"/>
      <c r="AD22" s="8"/>
      <c r="AE22" s="9"/>
    </row>
    <row r="23" spans="1:31" x14ac:dyDescent="0.25">
      <c r="A23" s="5"/>
      <c r="C23">
        <v>7.5</v>
      </c>
      <c r="D23">
        <v>25</v>
      </c>
      <c r="E23">
        <v>71.099999999999994</v>
      </c>
      <c r="F23">
        <f t="shared" si="1"/>
        <v>106.64999999999999</v>
      </c>
      <c r="R23" s="6"/>
    </row>
    <row r="24" spans="1:31" x14ac:dyDescent="0.25">
      <c r="A24" s="5"/>
      <c r="C24">
        <v>7.5</v>
      </c>
      <c r="D24">
        <v>30</v>
      </c>
      <c r="E24">
        <v>85.6</v>
      </c>
      <c r="F24">
        <f t="shared" si="1"/>
        <v>128.39999999999998</v>
      </c>
      <c r="R24" s="6"/>
    </row>
    <row r="25" spans="1:31" x14ac:dyDescent="0.25">
      <c r="A25" s="5"/>
      <c r="C25">
        <v>7.5</v>
      </c>
      <c r="D25">
        <v>35</v>
      </c>
      <c r="E25">
        <v>99.58</v>
      </c>
      <c r="F25">
        <f t="shared" si="1"/>
        <v>149.37</v>
      </c>
      <c r="R25" s="6"/>
      <c r="U25">
        <v>120</v>
      </c>
      <c r="V25">
        <v>81.248999999999995</v>
      </c>
      <c r="W25">
        <f>U25/V25</f>
        <v>1.4769412546615959</v>
      </c>
      <c r="Y25">
        <v>80.533000000000001</v>
      </c>
      <c r="Z25">
        <f>U25/Y25</f>
        <v>1.4900723926837445</v>
      </c>
    </row>
    <row r="26" spans="1:31" x14ac:dyDescent="0.25">
      <c r="A26" s="5"/>
      <c r="C26">
        <v>7.5</v>
      </c>
      <c r="D26">
        <v>40</v>
      </c>
      <c r="E26">
        <v>114.25</v>
      </c>
      <c r="F26">
        <f t="shared" si="1"/>
        <v>171.375</v>
      </c>
      <c r="R26" s="6"/>
    </row>
    <row r="27" spans="1:31" x14ac:dyDescent="0.25">
      <c r="A27" s="5"/>
      <c r="C27">
        <v>10</v>
      </c>
      <c r="D27">
        <v>5</v>
      </c>
      <c r="E27">
        <v>13.26</v>
      </c>
      <c r="F27">
        <f t="shared" si="1"/>
        <v>19.89</v>
      </c>
      <c r="R27" s="6"/>
      <c r="S27" s="79" t="s">
        <v>80</v>
      </c>
      <c r="T27">
        <v>5</v>
      </c>
      <c r="U27">
        <v>5</v>
      </c>
      <c r="V27">
        <v>14.917999999999999</v>
      </c>
      <c r="W27">
        <f>V27*Z25</f>
        <v>22.2288999540561</v>
      </c>
    </row>
    <row r="28" spans="1:31" x14ac:dyDescent="0.25">
      <c r="A28" s="5"/>
      <c r="C28">
        <v>10</v>
      </c>
      <c r="D28">
        <v>10</v>
      </c>
      <c r="E28">
        <v>26.05</v>
      </c>
      <c r="F28">
        <f t="shared" si="1"/>
        <v>39.075000000000003</v>
      </c>
      <c r="R28" s="6"/>
      <c r="S28" s="79"/>
      <c r="T28">
        <v>5</v>
      </c>
      <c r="U28">
        <v>40</v>
      </c>
      <c r="V28">
        <v>130.54</v>
      </c>
      <c r="W28">
        <f>V28*W25</f>
        <v>192.79991138352472</v>
      </c>
    </row>
    <row r="29" spans="1:31" x14ac:dyDescent="0.25">
      <c r="A29" s="5"/>
      <c r="C29">
        <v>10</v>
      </c>
      <c r="D29">
        <v>15</v>
      </c>
      <c r="E29">
        <v>40.1</v>
      </c>
      <c r="F29">
        <f t="shared" si="1"/>
        <v>60.15</v>
      </c>
      <c r="R29" s="6"/>
      <c r="S29" s="79"/>
      <c r="T29" s="1">
        <v>7.5</v>
      </c>
      <c r="U29">
        <v>5</v>
      </c>
    </row>
    <row r="30" spans="1:31" x14ac:dyDescent="0.25">
      <c r="A30" s="5"/>
      <c r="C30">
        <v>10</v>
      </c>
      <c r="D30">
        <v>20</v>
      </c>
      <c r="E30">
        <v>52.6</v>
      </c>
      <c r="F30">
        <f t="shared" si="1"/>
        <v>78.899999999999991</v>
      </c>
      <c r="R30" s="6"/>
      <c r="S30" s="79"/>
      <c r="T30">
        <v>7.5</v>
      </c>
      <c r="U30">
        <v>40</v>
      </c>
    </row>
    <row r="31" spans="1:31" x14ac:dyDescent="0.25">
      <c r="A31" s="5"/>
      <c r="C31">
        <v>10</v>
      </c>
      <c r="D31">
        <v>25</v>
      </c>
      <c r="E31">
        <v>65.97</v>
      </c>
      <c r="F31">
        <f t="shared" si="1"/>
        <v>98.954999999999998</v>
      </c>
      <c r="R31" s="6"/>
      <c r="S31" s="79"/>
      <c r="T31">
        <v>10</v>
      </c>
      <c r="U31">
        <v>5</v>
      </c>
    </row>
    <row r="32" spans="1:31" x14ac:dyDescent="0.25">
      <c r="A32" s="5"/>
      <c r="C32">
        <v>10</v>
      </c>
      <c r="D32">
        <v>30</v>
      </c>
      <c r="E32">
        <v>79.260000000000005</v>
      </c>
      <c r="F32">
        <f t="shared" si="1"/>
        <v>118.89</v>
      </c>
      <c r="R32" s="6"/>
      <c r="S32" s="79"/>
      <c r="T32">
        <v>10</v>
      </c>
      <c r="U32">
        <v>40</v>
      </c>
    </row>
    <row r="33" spans="1:23" x14ac:dyDescent="0.25">
      <c r="A33" s="5"/>
      <c r="C33">
        <v>10</v>
      </c>
      <c r="D33">
        <v>35</v>
      </c>
      <c r="E33">
        <v>92.6</v>
      </c>
      <c r="F33">
        <f t="shared" si="1"/>
        <v>138.9</v>
      </c>
      <c r="R33" s="6"/>
      <c r="S33" s="79"/>
      <c r="T33">
        <v>15</v>
      </c>
      <c r="U33">
        <v>5</v>
      </c>
    </row>
    <row r="34" spans="1:23" x14ac:dyDescent="0.25">
      <c r="A34" s="5"/>
      <c r="C34">
        <v>10</v>
      </c>
      <c r="D34">
        <v>40</v>
      </c>
      <c r="E34">
        <v>105.3</v>
      </c>
      <c r="F34">
        <f t="shared" si="1"/>
        <v>157.94999999999999</v>
      </c>
      <c r="R34" s="6"/>
      <c r="S34" s="79"/>
      <c r="T34">
        <v>15</v>
      </c>
      <c r="U34">
        <v>40</v>
      </c>
    </row>
    <row r="35" spans="1:23" x14ac:dyDescent="0.25">
      <c r="A35" s="5"/>
      <c r="C35">
        <v>15</v>
      </c>
      <c r="D35">
        <v>5</v>
      </c>
      <c r="E35">
        <v>11.1</v>
      </c>
      <c r="F35">
        <f t="shared" si="1"/>
        <v>16.649999999999999</v>
      </c>
      <c r="R35" s="6"/>
      <c r="S35" s="79"/>
      <c r="T35">
        <v>20</v>
      </c>
      <c r="U35">
        <v>5</v>
      </c>
      <c r="V35">
        <v>9.0150000000000006</v>
      </c>
      <c r="W35">
        <f>V35*Z25</f>
        <v>13.433002620043958</v>
      </c>
    </row>
    <row r="36" spans="1:23" x14ac:dyDescent="0.25">
      <c r="A36" s="5"/>
      <c r="C36">
        <v>15</v>
      </c>
      <c r="D36">
        <v>10</v>
      </c>
      <c r="E36">
        <v>22.67</v>
      </c>
      <c r="F36">
        <f t="shared" si="1"/>
        <v>34.005000000000003</v>
      </c>
      <c r="R36" s="6"/>
      <c r="S36" s="79"/>
      <c r="T36">
        <v>20</v>
      </c>
      <c r="U36">
        <v>40</v>
      </c>
      <c r="V36">
        <v>97.015000000000001</v>
      </c>
      <c r="W36">
        <f>W25*V36</f>
        <v>143.28545582099471</v>
      </c>
    </row>
    <row r="37" spans="1:23" x14ac:dyDescent="0.25">
      <c r="A37" s="5"/>
      <c r="C37">
        <v>15</v>
      </c>
      <c r="D37">
        <v>15</v>
      </c>
      <c r="E37">
        <v>34.4</v>
      </c>
      <c r="F37">
        <f t="shared" si="1"/>
        <v>51.6</v>
      </c>
      <c r="R37" s="6"/>
    </row>
    <row r="38" spans="1:23" x14ac:dyDescent="0.25">
      <c r="A38" s="5"/>
      <c r="C38">
        <v>15</v>
      </c>
      <c r="D38">
        <v>20</v>
      </c>
      <c r="E38">
        <v>45.2</v>
      </c>
      <c r="F38">
        <f t="shared" si="1"/>
        <v>67.800000000000011</v>
      </c>
      <c r="R38" s="6"/>
      <c r="T38">
        <v>5</v>
      </c>
      <c r="U38">
        <v>5</v>
      </c>
    </row>
    <row r="39" spans="1:23" x14ac:dyDescent="0.25">
      <c r="A39" s="5"/>
      <c r="C39">
        <v>15</v>
      </c>
      <c r="D39">
        <v>25</v>
      </c>
      <c r="E39">
        <v>56.6</v>
      </c>
      <c r="F39">
        <f t="shared" si="1"/>
        <v>84.9</v>
      </c>
      <c r="R39" s="6"/>
      <c r="T39">
        <v>5</v>
      </c>
      <c r="U39">
        <v>40</v>
      </c>
    </row>
    <row r="40" spans="1:23" x14ac:dyDescent="0.25">
      <c r="A40" s="5"/>
      <c r="C40">
        <v>15</v>
      </c>
      <c r="D40">
        <v>30</v>
      </c>
      <c r="E40">
        <v>68.3</v>
      </c>
      <c r="F40">
        <f t="shared" si="1"/>
        <v>102.45</v>
      </c>
      <c r="R40" s="6"/>
      <c r="T40" s="1">
        <v>7.5</v>
      </c>
      <c r="U40">
        <v>5</v>
      </c>
    </row>
    <row r="41" spans="1:23" x14ac:dyDescent="0.25">
      <c r="A41" s="5"/>
      <c r="C41">
        <v>15</v>
      </c>
      <c r="D41">
        <v>35</v>
      </c>
      <c r="E41">
        <v>80.2</v>
      </c>
      <c r="F41">
        <f t="shared" si="1"/>
        <v>120.3</v>
      </c>
      <c r="R41" s="6"/>
      <c r="T41">
        <v>7.5</v>
      </c>
      <c r="U41">
        <v>40</v>
      </c>
    </row>
    <row r="42" spans="1:23" x14ac:dyDescent="0.25">
      <c r="A42" s="5"/>
      <c r="C42">
        <v>15</v>
      </c>
      <c r="D42">
        <v>40</v>
      </c>
      <c r="E42">
        <v>91.8</v>
      </c>
      <c r="F42">
        <f t="shared" si="1"/>
        <v>137.69999999999999</v>
      </c>
      <c r="R42" s="6"/>
      <c r="T42">
        <v>10</v>
      </c>
      <c r="U42">
        <v>5</v>
      </c>
    </row>
    <row r="43" spans="1:23" x14ac:dyDescent="0.25">
      <c r="A43" s="5"/>
      <c r="C43">
        <v>20</v>
      </c>
      <c r="D43">
        <v>5</v>
      </c>
      <c r="E43">
        <v>9.65</v>
      </c>
      <c r="F43">
        <f t="shared" si="1"/>
        <v>14.475000000000001</v>
      </c>
      <c r="R43" s="6"/>
      <c r="T43">
        <v>10</v>
      </c>
      <c r="U43">
        <v>40</v>
      </c>
    </row>
    <row r="44" spans="1:23" x14ac:dyDescent="0.25">
      <c r="A44" s="5"/>
      <c r="C44">
        <v>20</v>
      </c>
      <c r="D44">
        <v>10</v>
      </c>
      <c r="E44">
        <v>29</v>
      </c>
      <c r="F44">
        <v>29</v>
      </c>
      <c r="R44" s="6"/>
      <c r="T44">
        <v>15</v>
      </c>
      <c r="U44">
        <v>5</v>
      </c>
    </row>
    <row r="45" spans="1:23" x14ac:dyDescent="0.25">
      <c r="A45" s="5"/>
      <c r="C45">
        <v>20</v>
      </c>
      <c r="D45">
        <v>15</v>
      </c>
      <c r="E45">
        <v>43.48</v>
      </c>
      <c r="F45">
        <v>43.48</v>
      </c>
      <c r="R45" s="6"/>
      <c r="T45">
        <v>15</v>
      </c>
      <c r="U45">
        <v>40</v>
      </c>
    </row>
    <row r="46" spans="1:23" x14ac:dyDescent="0.25">
      <c r="A46" s="5"/>
      <c r="C46">
        <v>20</v>
      </c>
      <c r="D46">
        <v>20</v>
      </c>
      <c r="E46">
        <v>58.3</v>
      </c>
      <c r="F46">
        <v>58.3</v>
      </c>
      <c r="R46" s="6"/>
      <c r="T46">
        <v>20</v>
      </c>
      <c r="U46">
        <v>5</v>
      </c>
    </row>
    <row r="47" spans="1:23" x14ac:dyDescent="0.25">
      <c r="A47" s="5"/>
      <c r="C47">
        <v>20</v>
      </c>
      <c r="D47">
        <v>25</v>
      </c>
      <c r="E47">
        <v>73.650000000000006</v>
      </c>
      <c r="F47">
        <v>73.650000000000006</v>
      </c>
      <c r="R47" s="6"/>
      <c r="T47">
        <v>20</v>
      </c>
      <c r="U47">
        <v>40</v>
      </c>
    </row>
    <row r="48" spans="1:23" x14ac:dyDescent="0.25">
      <c r="A48" s="5"/>
      <c r="C48">
        <v>20</v>
      </c>
      <c r="D48">
        <v>30</v>
      </c>
      <c r="E48">
        <v>87.57</v>
      </c>
      <c r="F48">
        <v>87.57</v>
      </c>
      <c r="R48" s="6"/>
    </row>
    <row r="49" spans="1:21" x14ac:dyDescent="0.25">
      <c r="A49" s="5"/>
      <c r="C49">
        <v>20</v>
      </c>
      <c r="D49">
        <v>35</v>
      </c>
      <c r="E49">
        <v>102.45</v>
      </c>
      <c r="F49">
        <v>102.45</v>
      </c>
      <c r="R49" s="6"/>
      <c r="T49">
        <v>5</v>
      </c>
      <c r="U49">
        <v>5</v>
      </c>
    </row>
    <row r="50" spans="1:21" x14ac:dyDescent="0.25">
      <c r="A50" s="5"/>
      <c r="C50">
        <v>20</v>
      </c>
      <c r="D50">
        <v>40</v>
      </c>
      <c r="E50">
        <v>117.7</v>
      </c>
      <c r="F50">
        <v>117.7</v>
      </c>
      <c r="R50" s="6"/>
      <c r="T50">
        <v>5</v>
      </c>
      <c r="U50">
        <v>40</v>
      </c>
    </row>
    <row r="51" spans="1:21" x14ac:dyDescent="0.25">
      <c r="A51" s="5"/>
      <c r="R51" s="6"/>
      <c r="T51" s="1">
        <v>7.5</v>
      </c>
      <c r="U51">
        <v>5</v>
      </c>
    </row>
    <row r="52" spans="1:21" x14ac:dyDescent="0.25">
      <c r="A52" s="5"/>
      <c r="C52" s="72" t="s">
        <v>15</v>
      </c>
      <c r="D52" s="72"/>
      <c r="E52" s="72"/>
      <c r="R52" s="6"/>
      <c r="T52">
        <v>7.5</v>
      </c>
      <c r="U52">
        <v>40</v>
      </c>
    </row>
    <row r="53" spans="1:21" x14ac:dyDescent="0.25">
      <c r="A53" s="5"/>
      <c r="C53" s="72"/>
      <c r="D53" s="72"/>
      <c r="E53" s="72"/>
      <c r="F53">
        <f>120/80.3</f>
        <v>1.4943960149439601</v>
      </c>
      <c r="R53" s="6"/>
      <c r="T53">
        <v>10</v>
      </c>
      <c r="U53">
        <v>5</v>
      </c>
    </row>
    <row r="54" spans="1:21" x14ac:dyDescent="0.25">
      <c r="A54" s="5"/>
      <c r="C54" t="s">
        <v>0</v>
      </c>
      <c r="D54" t="s">
        <v>7</v>
      </c>
      <c r="F54" t="s">
        <v>6</v>
      </c>
      <c r="R54" s="6"/>
      <c r="T54">
        <v>10</v>
      </c>
      <c r="U54">
        <v>40</v>
      </c>
    </row>
    <row r="55" spans="1:21" x14ac:dyDescent="0.25">
      <c r="A55" s="5"/>
      <c r="C55">
        <v>5</v>
      </c>
      <c r="D55">
        <v>5</v>
      </c>
      <c r="E55">
        <v>17.027000000000001</v>
      </c>
      <c r="F55">
        <f t="shared" ref="F55:F94" si="2">$F$53*E55</f>
        <v>25.445080946450812</v>
      </c>
      <c r="R55" s="6"/>
      <c r="T55">
        <v>15</v>
      </c>
      <c r="U55">
        <v>5</v>
      </c>
    </row>
    <row r="56" spans="1:21" x14ac:dyDescent="0.25">
      <c r="A56" s="5"/>
      <c r="C56">
        <v>5</v>
      </c>
      <c r="D56">
        <v>10</v>
      </c>
      <c r="E56">
        <v>34.840000000000003</v>
      </c>
      <c r="F56">
        <f t="shared" si="2"/>
        <v>52.064757160647574</v>
      </c>
      <c r="R56" s="6"/>
      <c r="T56">
        <v>15</v>
      </c>
      <c r="U56">
        <v>40</v>
      </c>
    </row>
    <row r="57" spans="1:21" x14ac:dyDescent="0.25">
      <c r="A57" s="5"/>
      <c r="C57">
        <v>5</v>
      </c>
      <c r="D57">
        <v>15</v>
      </c>
      <c r="E57">
        <v>51.948</v>
      </c>
      <c r="F57">
        <f t="shared" si="2"/>
        <v>77.63088418430884</v>
      </c>
      <c r="R57" s="6"/>
      <c r="T57">
        <v>20</v>
      </c>
      <c r="U57">
        <v>5</v>
      </c>
    </row>
    <row r="58" spans="1:21" x14ac:dyDescent="0.25">
      <c r="A58" s="5"/>
      <c r="C58">
        <v>5</v>
      </c>
      <c r="D58">
        <v>20</v>
      </c>
      <c r="E58">
        <v>69.248999999999995</v>
      </c>
      <c r="F58">
        <f t="shared" si="2"/>
        <v>103.48542963885428</v>
      </c>
      <c r="R58" s="6"/>
      <c r="T58">
        <v>20</v>
      </c>
      <c r="U58">
        <v>40</v>
      </c>
    </row>
    <row r="59" spans="1:21" x14ac:dyDescent="0.25">
      <c r="A59" s="5"/>
      <c r="C59">
        <v>5</v>
      </c>
      <c r="D59">
        <v>25</v>
      </c>
      <c r="E59">
        <v>86.65</v>
      </c>
      <c r="F59">
        <f t="shared" si="2"/>
        <v>129.48941469489415</v>
      </c>
      <c r="R59" s="6"/>
    </row>
    <row r="60" spans="1:21" x14ac:dyDescent="0.25">
      <c r="A60" s="5"/>
      <c r="C60">
        <v>5</v>
      </c>
      <c r="D60">
        <v>30</v>
      </c>
      <c r="E60">
        <v>103.851</v>
      </c>
      <c r="F60">
        <f t="shared" si="2"/>
        <v>155.19452054794519</v>
      </c>
      <c r="R60" s="6"/>
      <c r="T60">
        <v>5</v>
      </c>
      <c r="U60">
        <v>5</v>
      </c>
    </row>
    <row r="61" spans="1:21" x14ac:dyDescent="0.25">
      <c r="A61" s="5"/>
      <c r="C61">
        <v>5</v>
      </c>
      <c r="D61">
        <v>35</v>
      </c>
      <c r="E61">
        <v>121.346</v>
      </c>
      <c r="F61">
        <f t="shared" si="2"/>
        <v>181.33897882938979</v>
      </c>
      <c r="R61" s="6"/>
      <c r="T61">
        <v>5</v>
      </c>
      <c r="U61">
        <v>40</v>
      </c>
    </row>
    <row r="62" spans="1:21" x14ac:dyDescent="0.25">
      <c r="A62" s="5"/>
      <c r="C62">
        <v>5</v>
      </c>
      <c r="D62">
        <v>40</v>
      </c>
      <c r="F62">
        <f t="shared" si="2"/>
        <v>0</v>
      </c>
      <c r="R62" s="6"/>
      <c r="T62" s="1">
        <v>7.5</v>
      </c>
      <c r="U62">
        <v>5</v>
      </c>
    </row>
    <row r="63" spans="1:21" x14ac:dyDescent="0.25">
      <c r="A63" s="5"/>
      <c r="C63">
        <v>7.5</v>
      </c>
      <c r="D63">
        <v>5</v>
      </c>
      <c r="E63">
        <v>15.914</v>
      </c>
      <c r="F63">
        <f t="shared" si="2"/>
        <v>23.781818181818181</v>
      </c>
      <c r="R63" s="6"/>
      <c r="T63">
        <v>7.5</v>
      </c>
      <c r="U63">
        <v>40</v>
      </c>
    </row>
    <row r="64" spans="1:21" x14ac:dyDescent="0.25">
      <c r="A64" s="5"/>
      <c r="C64">
        <v>7.5</v>
      </c>
      <c r="D64">
        <v>10</v>
      </c>
      <c r="E64">
        <v>32.398000000000003</v>
      </c>
      <c r="F64">
        <f t="shared" si="2"/>
        <v>48.415442092154422</v>
      </c>
      <c r="R64" s="6"/>
      <c r="T64">
        <v>10</v>
      </c>
      <c r="U64">
        <v>5</v>
      </c>
    </row>
    <row r="65" spans="1:21" x14ac:dyDescent="0.25">
      <c r="A65" s="5"/>
      <c r="C65">
        <v>7.5</v>
      </c>
      <c r="D65">
        <v>15</v>
      </c>
      <c r="E65">
        <v>48.582999999999998</v>
      </c>
      <c r="F65">
        <f t="shared" si="2"/>
        <v>72.602241594022416</v>
      </c>
      <c r="R65" s="6"/>
      <c r="T65">
        <v>10</v>
      </c>
      <c r="U65">
        <v>40</v>
      </c>
    </row>
    <row r="66" spans="1:21" x14ac:dyDescent="0.25">
      <c r="A66" s="5"/>
      <c r="C66">
        <v>7.5</v>
      </c>
      <c r="D66">
        <v>20</v>
      </c>
      <c r="E66">
        <v>64.578000000000003</v>
      </c>
      <c r="F66">
        <f t="shared" si="2"/>
        <v>96.505105853051063</v>
      </c>
      <c r="R66" s="6"/>
      <c r="T66">
        <v>15</v>
      </c>
      <c r="U66">
        <v>5</v>
      </c>
    </row>
    <row r="67" spans="1:21" x14ac:dyDescent="0.25">
      <c r="A67" s="5"/>
      <c r="C67">
        <v>7.5</v>
      </c>
      <c r="D67">
        <v>25</v>
      </c>
      <c r="E67">
        <v>80.698999999999998</v>
      </c>
      <c r="F67">
        <f t="shared" si="2"/>
        <v>120.59626400996264</v>
      </c>
      <c r="R67" s="6"/>
      <c r="T67">
        <v>15</v>
      </c>
      <c r="U67">
        <v>40</v>
      </c>
    </row>
    <row r="68" spans="1:21" x14ac:dyDescent="0.25">
      <c r="A68" s="5"/>
      <c r="C68">
        <v>7.5</v>
      </c>
      <c r="D68">
        <v>30</v>
      </c>
      <c r="E68">
        <v>97.29</v>
      </c>
      <c r="F68">
        <f t="shared" si="2"/>
        <v>145.38978829389788</v>
      </c>
      <c r="R68" s="6"/>
      <c r="T68">
        <v>20</v>
      </c>
      <c r="U68">
        <v>5</v>
      </c>
    </row>
    <row r="69" spans="1:21" x14ac:dyDescent="0.25">
      <c r="A69" s="5"/>
      <c r="C69">
        <v>7.5</v>
      </c>
      <c r="D69">
        <v>35</v>
      </c>
      <c r="E69">
        <v>113.029</v>
      </c>
      <c r="F69">
        <f t="shared" si="2"/>
        <v>168.91008717310086</v>
      </c>
      <c r="R69" s="6"/>
      <c r="T69">
        <v>20</v>
      </c>
      <c r="U69">
        <v>40</v>
      </c>
    </row>
    <row r="70" spans="1:21" x14ac:dyDescent="0.25">
      <c r="A70" s="5"/>
      <c r="C70">
        <v>7.5</v>
      </c>
      <c r="D70">
        <v>40</v>
      </c>
      <c r="E70">
        <v>129.215</v>
      </c>
      <c r="F70">
        <f t="shared" si="2"/>
        <v>193.09838107098381</v>
      </c>
      <c r="R70" s="6"/>
    </row>
    <row r="71" spans="1:21" x14ac:dyDescent="0.25">
      <c r="A71" s="5"/>
      <c r="C71">
        <v>10</v>
      </c>
      <c r="D71">
        <v>5</v>
      </c>
      <c r="E71">
        <v>14.08</v>
      </c>
      <c r="F71">
        <f t="shared" si="2"/>
        <v>21.041095890410958</v>
      </c>
      <c r="R71" s="6"/>
    </row>
    <row r="72" spans="1:21" x14ac:dyDescent="0.25">
      <c r="A72" s="5"/>
      <c r="C72">
        <v>10</v>
      </c>
      <c r="D72">
        <v>10</v>
      </c>
      <c r="E72">
        <v>30.087</v>
      </c>
      <c r="F72">
        <f t="shared" si="2"/>
        <v>44.961892901618931</v>
      </c>
      <c r="R72" s="6"/>
    </row>
    <row r="73" spans="1:21" x14ac:dyDescent="0.25">
      <c r="A73" s="5"/>
      <c r="C73">
        <v>10</v>
      </c>
      <c r="D73">
        <v>15</v>
      </c>
      <c r="E73">
        <v>44.412999999999997</v>
      </c>
      <c r="F73">
        <f t="shared" si="2"/>
        <v>66.370610211706094</v>
      </c>
      <c r="R73" s="6"/>
    </row>
    <row r="74" spans="1:21" x14ac:dyDescent="0.25">
      <c r="A74" s="5"/>
      <c r="C74">
        <v>10</v>
      </c>
      <c r="D74">
        <v>20</v>
      </c>
      <c r="E74">
        <v>60.018999999999998</v>
      </c>
      <c r="F74">
        <f t="shared" si="2"/>
        <v>89.69215442092154</v>
      </c>
      <c r="R74" s="6"/>
    </row>
    <row r="75" spans="1:21" x14ac:dyDescent="0.25">
      <c r="A75" s="5"/>
      <c r="C75">
        <v>10</v>
      </c>
      <c r="D75">
        <v>25</v>
      </c>
      <c r="E75">
        <v>74.983999999999995</v>
      </c>
      <c r="F75">
        <f t="shared" si="2"/>
        <v>112.0557907845579</v>
      </c>
      <c r="R75" s="6"/>
    </row>
    <row r="76" spans="1:21" x14ac:dyDescent="0.25">
      <c r="A76" s="5"/>
      <c r="C76">
        <v>10</v>
      </c>
      <c r="D76">
        <v>30</v>
      </c>
      <c r="E76">
        <v>90.290999999999997</v>
      </c>
      <c r="F76">
        <f t="shared" si="2"/>
        <v>134.93051058530509</v>
      </c>
      <c r="R76" s="6"/>
    </row>
    <row r="77" spans="1:21" x14ac:dyDescent="0.25">
      <c r="A77" s="5"/>
      <c r="C77">
        <v>10</v>
      </c>
      <c r="D77">
        <v>35</v>
      </c>
      <c r="E77">
        <v>105.14400000000001</v>
      </c>
      <c r="F77">
        <f t="shared" si="2"/>
        <v>157.12677459526776</v>
      </c>
      <c r="R77" s="6"/>
    </row>
    <row r="78" spans="1:21" x14ac:dyDescent="0.25">
      <c r="A78" s="5"/>
      <c r="C78">
        <v>10</v>
      </c>
      <c r="D78">
        <v>40</v>
      </c>
      <c r="E78">
        <v>120.252</v>
      </c>
      <c r="F78">
        <f t="shared" si="2"/>
        <v>179.70410958904108</v>
      </c>
      <c r="R78" s="6"/>
    </row>
    <row r="79" spans="1:21" x14ac:dyDescent="0.25">
      <c r="A79" s="5"/>
      <c r="C79">
        <v>15</v>
      </c>
      <c r="D79">
        <v>5</v>
      </c>
      <c r="E79">
        <v>12.869</v>
      </c>
      <c r="F79">
        <f t="shared" si="2"/>
        <v>19.231382316313823</v>
      </c>
      <c r="R79" s="6"/>
    </row>
    <row r="80" spans="1:21" x14ac:dyDescent="0.25">
      <c r="A80" s="5"/>
      <c r="C80">
        <v>15</v>
      </c>
      <c r="D80">
        <v>10</v>
      </c>
      <c r="E80">
        <v>26.178000000000001</v>
      </c>
      <c r="F80">
        <f t="shared" si="2"/>
        <v>39.120298879202991</v>
      </c>
      <c r="R80" s="6"/>
    </row>
    <row r="81" spans="1:18" x14ac:dyDescent="0.25">
      <c r="A81" s="5"/>
      <c r="C81">
        <v>15</v>
      </c>
      <c r="D81">
        <v>15</v>
      </c>
      <c r="E81">
        <v>39.256</v>
      </c>
      <c r="F81">
        <f t="shared" si="2"/>
        <v>58.664009962640101</v>
      </c>
      <c r="R81" s="6"/>
    </row>
    <row r="82" spans="1:18" x14ac:dyDescent="0.25">
      <c r="A82" s="5"/>
      <c r="C82">
        <v>15</v>
      </c>
      <c r="D82">
        <v>20</v>
      </c>
      <c r="E82">
        <v>52.314</v>
      </c>
      <c r="F82">
        <f t="shared" si="2"/>
        <v>78.177833125778335</v>
      </c>
      <c r="R82" s="6"/>
    </row>
    <row r="83" spans="1:18" x14ac:dyDescent="0.25">
      <c r="A83" s="5"/>
      <c r="C83">
        <v>15</v>
      </c>
      <c r="D83">
        <v>25</v>
      </c>
      <c r="E83">
        <v>65.055999999999997</v>
      </c>
      <c r="F83">
        <f t="shared" si="2"/>
        <v>97.219427148194271</v>
      </c>
      <c r="R83" s="6"/>
    </row>
    <row r="84" spans="1:18" x14ac:dyDescent="0.25">
      <c r="A84" s="5"/>
      <c r="C84">
        <v>15</v>
      </c>
      <c r="D84">
        <v>30</v>
      </c>
      <c r="E84">
        <v>78.325999999999993</v>
      </c>
      <c r="F84">
        <f t="shared" si="2"/>
        <v>117.05006226650062</v>
      </c>
      <c r="R84" s="6"/>
    </row>
    <row r="85" spans="1:18" x14ac:dyDescent="0.25">
      <c r="A85" s="5"/>
      <c r="C85">
        <v>15</v>
      </c>
      <c r="D85">
        <v>35</v>
      </c>
      <c r="E85">
        <v>91.72</v>
      </c>
      <c r="F85">
        <f t="shared" si="2"/>
        <v>137.06600249066003</v>
      </c>
      <c r="R85" s="6"/>
    </row>
    <row r="86" spans="1:18" x14ac:dyDescent="0.25">
      <c r="A86" s="5"/>
      <c r="C86">
        <v>15</v>
      </c>
      <c r="D86">
        <v>40</v>
      </c>
      <c r="E86">
        <v>104.76</v>
      </c>
      <c r="F86">
        <f t="shared" si="2"/>
        <v>156.55292652552927</v>
      </c>
      <c r="R86" s="6"/>
    </row>
    <row r="87" spans="1:18" x14ac:dyDescent="0.25">
      <c r="A87" s="5"/>
      <c r="C87">
        <v>20</v>
      </c>
      <c r="D87">
        <v>5</v>
      </c>
      <c r="E87">
        <v>10.92</v>
      </c>
      <c r="F87">
        <f t="shared" si="2"/>
        <v>16.318804483188046</v>
      </c>
      <c r="R87" s="6"/>
    </row>
    <row r="88" spans="1:18" x14ac:dyDescent="0.25">
      <c r="A88" s="5"/>
      <c r="C88">
        <v>20</v>
      </c>
      <c r="D88">
        <v>10</v>
      </c>
      <c r="E88">
        <v>22.35</v>
      </c>
      <c r="F88">
        <f t="shared" si="2"/>
        <v>33.39975093399751</v>
      </c>
      <c r="R88" s="6"/>
    </row>
    <row r="89" spans="1:18" x14ac:dyDescent="0.25">
      <c r="A89" s="5"/>
      <c r="C89">
        <v>20</v>
      </c>
      <c r="D89">
        <v>15</v>
      </c>
      <c r="E89">
        <v>33.581000000000003</v>
      </c>
      <c r="F89">
        <f t="shared" si="2"/>
        <v>50.183312577833128</v>
      </c>
      <c r="R89" s="6"/>
    </row>
    <row r="90" spans="1:18" x14ac:dyDescent="0.25">
      <c r="A90" s="5"/>
      <c r="C90">
        <v>20</v>
      </c>
      <c r="D90">
        <v>20</v>
      </c>
      <c r="E90">
        <v>44.709000000000003</v>
      </c>
      <c r="F90">
        <f t="shared" si="2"/>
        <v>66.812951432129523</v>
      </c>
      <c r="R90" s="6"/>
    </row>
    <row r="91" spans="1:18" x14ac:dyDescent="0.25">
      <c r="A91" s="5"/>
      <c r="C91">
        <v>20</v>
      </c>
      <c r="D91">
        <v>25</v>
      </c>
      <c r="E91">
        <v>55.856999999999999</v>
      </c>
      <c r="F91">
        <f t="shared" si="2"/>
        <v>83.472478206724773</v>
      </c>
      <c r="R91" s="6"/>
    </row>
    <row r="92" spans="1:18" x14ac:dyDescent="0.25">
      <c r="A92" s="5"/>
      <c r="C92">
        <v>20</v>
      </c>
      <c r="D92">
        <v>30</v>
      </c>
      <c r="E92">
        <v>66.947000000000003</v>
      </c>
      <c r="F92">
        <f t="shared" si="2"/>
        <v>100.04533001245331</v>
      </c>
      <c r="R92" s="6"/>
    </row>
    <row r="93" spans="1:18" x14ac:dyDescent="0.25">
      <c r="A93" s="5"/>
      <c r="C93">
        <v>20</v>
      </c>
      <c r="D93">
        <v>35</v>
      </c>
      <c r="E93">
        <v>78.08</v>
      </c>
      <c r="F93">
        <f t="shared" si="2"/>
        <v>116.68244084682441</v>
      </c>
      <c r="R93" s="6"/>
    </row>
    <row r="94" spans="1:18" x14ac:dyDescent="0.25">
      <c r="A94" s="5"/>
      <c r="C94">
        <v>20</v>
      </c>
      <c r="D94">
        <v>40</v>
      </c>
      <c r="E94">
        <v>89.26</v>
      </c>
      <c r="F94">
        <f t="shared" si="2"/>
        <v>133.38978829389788</v>
      </c>
      <c r="R94" s="6"/>
    </row>
    <row r="95" spans="1:18" x14ac:dyDescent="0.25">
      <c r="A95" s="5"/>
      <c r="R95" s="6"/>
    </row>
    <row r="96" spans="1:18" x14ac:dyDescent="0.25">
      <c r="A96" s="5"/>
      <c r="R96" s="6"/>
    </row>
    <row r="97" spans="1:18" x14ac:dyDescent="0.25">
      <c r="A97" s="5"/>
      <c r="F97">
        <f>120/81.249</f>
        <v>1.4769412546615959</v>
      </c>
      <c r="R97" s="6"/>
    </row>
    <row r="98" spans="1:18" x14ac:dyDescent="0.25">
      <c r="A98" s="5"/>
      <c r="C98" t="s">
        <v>0</v>
      </c>
      <c r="D98" t="s">
        <v>7</v>
      </c>
      <c r="E98" t="s">
        <v>5</v>
      </c>
      <c r="F98" t="s">
        <v>6</v>
      </c>
      <c r="R98" s="6"/>
    </row>
    <row r="99" spans="1:18" x14ac:dyDescent="0.25">
      <c r="A99" s="5"/>
      <c r="C99">
        <v>5</v>
      </c>
      <c r="D99">
        <v>5</v>
      </c>
      <c r="E99">
        <v>18.259</v>
      </c>
      <c r="F99">
        <f t="shared" ref="F99:F138" si="3">E99*$F$97</f>
        <v>26.967470368866078</v>
      </c>
      <c r="R99" s="6"/>
    </row>
    <row r="100" spans="1:18" x14ac:dyDescent="0.25">
      <c r="A100" s="5"/>
      <c r="C100">
        <v>5</v>
      </c>
      <c r="D100">
        <v>10</v>
      </c>
      <c r="E100">
        <v>36.479999999999997</v>
      </c>
      <c r="F100">
        <f t="shared" si="3"/>
        <v>53.878816970055013</v>
      </c>
      <c r="R100" s="6"/>
    </row>
    <row r="101" spans="1:18" x14ac:dyDescent="0.25">
      <c r="A101" s="5"/>
      <c r="C101">
        <v>5</v>
      </c>
      <c r="D101">
        <v>15</v>
      </c>
      <c r="E101">
        <v>55.143999999999998</v>
      </c>
      <c r="F101">
        <f t="shared" si="3"/>
        <v>81.444448547059039</v>
      </c>
      <c r="R101" s="6"/>
    </row>
    <row r="102" spans="1:18" x14ac:dyDescent="0.25">
      <c r="A102" s="5"/>
      <c r="C102">
        <v>5</v>
      </c>
      <c r="D102">
        <v>20</v>
      </c>
      <c r="E102">
        <v>73.512</v>
      </c>
      <c r="F102">
        <f t="shared" si="3"/>
        <v>108.57290551268323</v>
      </c>
      <c r="R102" s="6"/>
    </row>
    <row r="103" spans="1:18" x14ac:dyDescent="0.25">
      <c r="A103" s="5"/>
      <c r="C103">
        <v>5</v>
      </c>
      <c r="D103">
        <v>25</v>
      </c>
      <c r="E103">
        <v>91.599000000000004</v>
      </c>
      <c r="F103">
        <f t="shared" si="3"/>
        <v>135.28634198574753</v>
      </c>
      <c r="R103" s="6"/>
    </row>
    <row r="104" spans="1:18" x14ac:dyDescent="0.25">
      <c r="A104" s="5"/>
      <c r="C104">
        <v>5</v>
      </c>
      <c r="D104">
        <v>30</v>
      </c>
      <c r="E104">
        <v>110.053</v>
      </c>
      <c r="F104">
        <f t="shared" si="3"/>
        <v>162.54181589927259</v>
      </c>
      <c r="R104" s="6"/>
    </row>
    <row r="105" spans="1:18" x14ac:dyDescent="0.25">
      <c r="A105" s="5"/>
      <c r="C105">
        <v>5</v>
      </c>
      <c r="D105">
        <v>35</v>
      </c>
      <c r="E105">
        <v>128.24799999999999</v>
      </c>
      <c r="F105">
        <f t="shared" si="3"/>
        <v>189.41476202784034</v>
      </c>
      <c r="R105" s="6"/>
    </row>
    <row r="106" spans="1:18" x14ac:dyDescent="0.25">
      <c r="A106" s="5"/>
      <c r="C106">
        <v>5</v>
      </c>
      <c r="D106">
        <v>40</v>
      </c>
      <c r="F106">
        <f t="shared" si="3"/>
        <v>0</v>
      </c>
      <c r="R106" s="6"/>
    </row>
    <row r="107" spans="1:18" x14ac:dyDescent="0.25">
      <c r="A107" s="5"/>
      <c r="C107">
        <v>7.5</v>
      </c>
      <c r="D107">
        <v>5</v>
      </c>
      <c r="E107">
        <v>17.346</v>
      </c>
      <c r="F107">
        <f t="shared" si="3"/>
        <v>25.619023003360041</v>
      </c>
      <c r="R107" s="6"/>
    </row>
    <row r="108" spans="1:18" x14ac:dyDescent="0.25">
      <c r="A108" s="5"/>
      <c r="C108">
        <v>7.5</v>
      </c>
      <c r="D108">
        <v>10</v>
      </c>
      <c r="E108">
        <v>34.594000000000001</v>
      </c>
      <c r="F108">
        <f t="shared" si="3"/>
        <v>51.093305763763247</v>
      </c>
      <c r="R108" s="6"/>
    </row>
    <row r="109" spans="1:18" x14ac:dyDescent="0.25">
      <c r="A109" s="5"/>
      <c r="C109">
        <v>7.5</v>
      </c>
      <c r="D109">
        <v>15</v>
      </c>
      <c r="E109">
        <v>51.51</v>
      </c>
      <c r="F109">
        <f t="shared" si="3"/>
        <v>76.077244027618804</v>
      </c>
      <c r="R109" s="6"/>
    </row>
    <row r="110" spans="1:18" x14ac:dyDescent="0.25">
      <c r="A110" s="5"/>
      <c r="C110">
        <v>7.5</v>
      </c>
      <c r="D110">
        <v>20</v>
      </c>
      <c r="E110">
        <v>68.688999999999993</v>
      </c>
      <c r="F110">
        <f t="shared" si="3"/>
        <v>101.44961784145035</v>
      </c>
      <c r="R110" s="6"/>
    </row>
    <row r="111" spans="1:18" x14ac:dyDescent="0.25">
      <c r="A111" s="5"/>
      <c r="C111">
        <v>7.5</v>
      </c>
      <c r="D111">
        <v>25</v>
      </c>
      <c r="E111">
        <v>85.706999999999994</v>
      </c>
      <c r="F111">
        <f t="shared" si="3"/>
        <v>126.58420411328139</v>
      </c>
      <c r="R111" s="6"/>
    </row>
    <row r="112" spans="1:18" x14ac:dyDescent="0.25">
      <c r="A112" s="5"/>
      <c r="C112">
        <v>7.5</v>
      </c>
      <c r="D112">
        <v>30</v>
      </c>
      <c r="E112">
        <v>102.806</v>
      </c>
      <c r="F112">
        <f t="shared" si="3"/>
        <v>151.83842262674003</v>
      </c>
      <c r="R112" s="6"/>
    </row>
    <row r="113" spans="1:18" x14ac:dyDescent="0.25">
      <c r="A113" s="5"/>
      <c r="C113">
        <v>7.5</v>
      </c>
      <c r="D113">
        <v>35</v>
      </c>
      <c r="E113">
        <v>119.958</v>
      </c>
      <c r="F113">
        <f t="shared" si="3"/>
        <v>177.17091902669571</v>
      </c>
      <c r="R113" s="6"/>
    </row>
    <row r="114" spans="1:18" x14ac:dyDescent="0.25">
      <c r="A114" s="5"/>
      <c r="C114">
        <v>7.5</v>
      </c>
      <c r="D114">
        <v>40</v>
      </c>
      <c r="F114">
        <f t="shared" si="3"/>
        <v>0</v>
      </c>
      <c r="R114" s="6"/>
    </row>
    <row r="115" spans="1:18" x14ac:dyDescent="0.25">
      <c r="A115" s="5"/>
      <c r="C115">
        <v>10</v>
      </c>
      <c r="D115">
        <v>5</v>
      </c>
      <c r="E115">
        <v>15.797000000000001</v>
      </c>
      <c r="F115">
        <f t="shared" si="3"/>
        <v>23.331240999889232</v>
      </c>
      <c r="R115" s="6"/>
    </row>
    <row r="116" spans="1:18" x14ac:dyDescent="0.25">
      <c r="A116" s="5"/>
      <c r="C116">
        <v>10</v>
      </c>
      <c r="D116">
        <v>10</v>
      </c>
      <c r="E116">
        <v>31.986999999999998</v>
      </c>
      <c r="F116">
        <f t="shared" si="3"/>
        <v>47.242919912860465</v>
      </c>
      <c r="R116" s="6"/>
    </row>
    <row r="117" spans="1:18" x14ac:dyDescent="0.25">
      <c r="A117" s="5"/>
      <c r="C117">
        <v>10</v>
      </c>
      <c r="D117">
        <v>15</v>
      </c>
      <c r="E117">
        <v>47.982999999999997</v>
      </c>
      <c r="F117">
        <f t="shared" si="3"/>
        <v>70.868072222427344</v>
      </c>
      <c r="R117" s="6"/>
    </row>
    <row r="118" spans="1:18" x14ac:dyDescent="0.25">
      <c r="A118" s="5"/>
      <c r="C118">
        <v>10</v>
      </c>
      <c r="D118">
        <v>20</v>
      </c>
      <c r="E118">
        <v>63.984999999999999</v>
      </c>
      <c r="F118">
        <f t="shared" si="3"/>
        <v>94.502086179522209</v>
      </c>
      <c r="R118" s="6"/>
    </row>
    <row r="119" spans="1:18" x14ac:dyDescent="0.25">
      <c r="A119" s="5"/>
      <c r="C119">
        <v>10</v>
      </c>
      <c r="D119">
        <v>25</v>
      </c>
      <c r="E119">
        <v>79.986999999999995</v>
      </c>
      <c r="F119">
        <f t="shared" si="3"/>
        <v>118.13610013661706</v>
      </c>
      <c r="R119" s="6"/>
    </row>
    <row r="120" spans="1:18" x14ac:dyDescent="0.25">
      <c r="A120" s="5"/>
      <c r="C120">
        <v>10</v>
      </c>
      <c r="D120">
        <v>30</v>
      </c>
      <c r="E120">
        <v>95.623000000000005</v>
      </c>
      <c r="F120">
        <f t="shared" si="3"/>
        <v>141.2295535945058</v>
      </c>
      <c r="R120" s="6"/>
    </row>
    <row r="121" spans="1:18" x14ac:dyDescent="0.25">
      <c r="A121" s="5"/>
      <c r="C121">
        <v>10</v>
      </c>
      <c r="D121">
        <v>35</v>
      </c>
      <c r="E121">
        <v>111.667</v>
      </c>
      <c r="F121">
        <f t="shared" si="3"/>
        <v>164.92559908429644</v>
      </c>
      <c r="R121" s="6"/>
    </row>
    <row r="122" spans="1:18" x14ac:dyDescent="0.25">
      <c r="A122" s="5"/>
      <c r="C122">
        <v>10</v>
      </c>
      <c r="D122">
        <v>40</v>
      </c>
      <c r="E122">
        <v>127.851</v>
      </c>
      <c r="F122">
        <f t="shared" si="3"/>
        <v>188.82841634973968</v>
      </c>
      <c r="R122" s="6"/>
    </row>
    <row r="123" spans="1:18" x14ac:dyDescent="0.25">
      <c r="A123" s="5"/>
      <c r="C123">
        <v>15</v>
      </c>
      <c r="D123">
        <v>5</v>
      </c>
      <c r="E123">
        <v>13.635999999999999</v>
      </c>
      <c r="F123">
        <f t="shared" si="3"/>
        <v>20.13957094856552</v>
      </c>
      <c r="R123" s="6"/>
    </row>
    <row r="124" spans="1:18" x14ac:dyDescent="0.25">
      <c r="A124" s="5"/>
      <c r="C124">
        <v>15</v>
      </c>
      <c r="D124">
        <v>10</v>
      </c>
      <c r="E124">
        <v>27.827000000000002</v>
      </c>
      <c r="F124">
        <f t="shared" si="3"/>
        <v>41.098844293468233</v>
      </c>
      <c r="R124" s="6"/>
    </row>
    <row r="125" spans="1:18" x14ac:dyDescent="0.25">
      <c r="A125" s="5"/>
      <c r="C125">
        <v>15</v>
      </c>
      <c r="D125">
        <v>15</v>
      </c>
      <c r="E125">
        <v>41.512</v>
      </c>
      <c r="F125">
        <f t="shared" si="3"/>
        <v>61.310785363512167</v>
      </c>
      <c r="R125" s="6"/>
    </row>
    <row r="126" spans="1:18" x14ac:dyDescent="0.25">
      <c r="A126" s="5"/>
      <c r="C126">
        <v>15</v>
      </c>
      <c r="D126">
        <v>20</v>
      </c>
      <c r="E126">
        <v>55.331000000000003</v>
      </c>
      <c r="F126">
        <f t="shared" si="3"/>
        <v>81.720636561680763</v>
      </c>
      <c r="R126" s="6"/>
    </row>
    <row r="127" spans="1:18" x14ac:dyDescent="0.25">
      <c r="A127" s="5"/>
      <c r="C127">
        <v>15</v>
      </c>
      <c r="D127">
        <v>25</v>
      </c>
      <c r="E127">
        <v>69.376999999999995</v>
      </c>
      <c r="F127">
        <f t="shared" si="3"/>
        <v>102.46575342465754</v>
      </c>
      <c r="R127" s="6"/>
    </row>
    <row r="128" spans="1:18" x14ac:dyDescent="0.25">
      <c r="A128" s="5"/>
      <c r="C128">
        <v>15</v>
      </c>
      <c r="D128">
        <v>30</v>
      </c>
      <c r="E128">
        <v>83.082999999999998</v>
      </c>
      <c r="F128">
        <f t="shared" si="3"/>
        <v>122.70871026104936</v>
      </c>
      <c r="R128" s="6"/>
    </row>
    <row r="129" spans="1:18" x14ac:dyDescent="0.25">
      <c r="A129" s="5"/>
      <c r="C129">
        <v>15</v>
      </c>
      <c r="D129">
        <v>35</v>
      </c>
      <c r="E129">
        <v>97.015000000000001</v>
      </c>
      <c r="F129">
        <f t="shared" si="3"/>
        <v>143.28545582099471</v>
      </c>
      <c r="R129" s="6"/>
    </row>
    <row r="130" spans="1:18" x14ac:dyDescent="0.25">
      <c r="A130" s="5"/>
      <c r="C130">
        <v>15</v>
      </c>
      <c r="D130">
        <v>40</v>
      </c>
      <c r="E130">
        <v>110.607</v>
      </c>
      <c r="F130">
        <f t="shared" si="3"/>
        <v>163.36004135435513</v>
      </c>
      <c r="R130" s="6"/>
    </row>
    <row r="131" spans="1:18" x14ac:dyDescent="0.25">
      <c r="A131" s="5"/>
      <c r="C131">
        <v>20</v>
      </c>
      <c r="D131">
        <v>5</v>
      </c>
      <c r="E131">
        <v>11.71</v>
      </c>
      <c r="F131">
        <f t="shared" si="3"/>
        <v>17.294982092087288</v>
      </c>
      <c r="R131" s="6"/>
    </row>
    <row r="132" spans="1:18" x14ac:dyDescent="0.25">
      <c r="A132" s="5"/>
      <c r="C132">
        <v>20</v>
      </c>
      <c r="D132">
        <v>10</v>
      </c>
      <c r="E132">
        <v>23.71</v>
      </c>
      <c r="F132">
        <f t="shared" si="3"/>
        <v>35.018277148026442</v>
      </c>
      <c r="R132" s="6"/>
    </row>
    <row r="133" spans="1:18" x14ac:dyDescent="0.25">
      <c r="A133" s="5"/>
      <c r="C133">
        <v>20</v>
      </c>
      <c r="D133">
        <v>15</v>
      </c>
      <c r="E133">
        <v>35.512</v>
      </c>
      <c r="F133">
        <f t="shared" si="3"/>
        <v>52.449137835542594</v>
      </c>
      <c r="R133" s="6"/>
    </row>
    <row r="134" spans="1:18" x14ac:dyDescent="0.25">
      <c r="A134" s="5"/>
      <c r="C134">
        <v>20</v>
      </c>
      <c r="D134">
        <v>20</v>
      </c>
      <c r="E134">
        <v>47.515999999999998</v>
      </c>
      <c r="F134">
        <f t="shared" si="3"/>
        <v>70.178340656500382</v>
      </c>
      <c r="R134" s="6"/>
    </row>
    <row r="135" spans="1:18" x14ac:dyDescent="0.25">
      <c r="A135" s="5"/>
      <c r="C135">
        <v>20</v>
      </c>
      <c r="D135">
        <v>25</v>
      </c>
      <c r="E135">
        <v>59.292999999999999</v>
      </c>
      <c r="F135">
        <f t="shared" si="3"/>
        <v>87.57227781265</v>
      </c>
      <c r="R135" s="6"/>
    </row>
    <row r="136" spans="1:18" x14ac:dyDescent="0.25">
      <c r="A136" s="5"/>
      <c r="C136">
        <v>20</v>
      </c>
      <c r="D136">
        <v>30</v>
      </c>
      <c r="E136">
        <v>71.069999999999993</v>
      </c>
      <c r="F136">
        <f t="shared" si="3"/>
        <v>104.9662149687996</v>
      </c>
      <c r="R136" s="6"/>
    </row>
    <row r="137" spans="1:18" x14ac:dyDescent="0.25">
      <c r="A137" s="5"/>
      <c r="C137">
        <v>20</v>
      </c>
      <c r="D137">
        <v>35</v>
      </c>
      <c r="E137">
        <v>82.94</v>
      </c>
      <c r="F137">
        <f t="shared" si="3"/>
        <v>122.49750766163275</v>
      </c>
      <c r="R137" s="6"/>
    </row>
    <row r="138" spans="1:18" x14ac:dyDescent="0.25">
      <c r="A138" s="5"/>
      <c r="C138">
        <v>20</v>
      </c>
      <c r="D138">
        <v>40</v>
      </c>
      <c r="E138">
        <v>94.817999999999998</v>
      </c>
      <c r="F138">
        <f t="shared" si="3"/>
        <v>140.04061588450318</v>
      </c>
      <c r="R138" s="6"/>
    </row>
    <row r="139" spans="1:18" x14ac:dyDescent="0.25">
      <c r="A139" s="5"/>
      <c r="R139" s="6"/>
    </row>
    <row r="140" spans="1:18" x14ac:dyDescent="0.25">
      <c r="A140" s="5"/>
      <c r="R140" s="6"/>
    </row>
    <row r="141" spans="1:18" x14ac:dyDescent="0.25">
      <c r="A141" s="5"/>
      <c r="R141" s="6"/>
    </row>
    <row r="142" spans="1:18" x14ac:dyDescent="0.25">
      <c r="A142" s="5"/>
      <c r="F142">
        <f>120/80.54</f>
        <v>1.4899428855227215</v>
      </c>
      <c r="R142" s="6"/>
    </row>
    <row r="143" spans="1:18" x14ac:dyDescent="0.25">
      <c r="A143" s="5"/>
      <c r="C143" t="s">
        <v>0</v>
      </c>
      <c r="D143" t="s">
        <v>7</v>
      </c>
      <c r="E143" t="s">
        <v>5</v>
      </c>
      <c r="F143" t="s">
        <v>6</v>
      </c>
      <c r="R143" s="6"/>
    </row>
    <row r="144" spans="1:18" x14ac:dyDescent="0.25">
      <c r="A144" s="5"/>
      <c r="C144">
        <v>5</v>
      </c>
      <c r="D144">
        <v>5</v>
      </c>
      <c r="E144">
        <v>14.917999999999999</v>
      </c>
      <c r="F144">
        <f t="shared" ref="F144:F183" si="4">E144*$F$142</f>
        <v>22.226967966227956</v>
      </c>
      <c r="R144" s="6"/>
    </row>
    <row r="145" spans="1:18" x14ac:dyDescent="0.25">
      <c r="A145" s="5"/>
      <c r="C145">
        <v>5</v>
      </c>
      <c r="D145">
        <v>10</v>
      </c>
      <c r="E145">
        <v>29.879000000000001</v>
      </c>
      <c r="F145">
        <f t="shared" si="4"/>
        <v>44.518003476533394</v>
      </c>
      <c r="R145" s="6"/>
    </row>
    <row r="146" spans="1:18" x14ac:dyDescent="0.25">
      <c r="A146" s="5"/>
      <c r="C146">
        <v>5</v>
      </c>
      <c r="D146">
        <v>15</v>
      </c>
      <c r="E146">
        <v>44.69</v>
      </c>
      <c r="F146">
        <f t="shared" si="4"/>
        <v>66.585547554010418</v>
      </c>
      <c r="R146" s="6"/>
    </row>
    <row r="147" spans="1:18" x14ac:dyDescent="0.25">
      <c r="A147" s="5"/>
      <c r="C147">
        <v>5</v>
      </c>
      <c r="D147">
        <v>20</v>
      </c>
      <c r="E147">
        <v>59.470999999999997</v>
      </c>
      <c r="F147">
        <f t="shared" si="4"/>
        <v>88.608393344921765</v>
      </c>
      <c r="R147" s="6"/>
    </row>
    <row r="148" spans="1:18" x14ac:dyDescent="0.25">
      <c r="A148" s="5"/>
      <c r="C148">
        <v>5</v>
      </c>
      <c r="D148">
        <v>25</v>
      </c>
      <c r="E148">
        <v>74.572000000000003</v>
      </c>
      <c r="F148">
        <f t="shared" si="4"/>
        <v>111.10802085920039</v>
      </c>
      <c r="R148" s="6"/>
    </row>
    <row r="149" spans="1:18" x14ac:dyDescent="0.25">
      <c r="A149" s="5"/>
      <c r="C149">
        <v>5</v>
      </c>
      <c r="D149">
        <v>30</v>
      </c>
      <c r="E149">
        <v>89.632000000000005</v>
      </c>
      <c r="F149">
        <f t="shared" si="4"/>
        <v>133.54656071517257</v>
      </c>
      <c r="R149" s="6"/>
    </row>
    <row r="150" spans="1:18" x14ac:dyDescent="0.25">
      <c r="A150" s="5"/>
      <c r="C150">
        <v>5</v>
      </c>
      <c r="D150">
        <v>35</v>
      </c>
      <c r="E150">
        <v>104.393</v>
      </c>
      <c r="F150">
        <f t="shared" si="4"/>
        <v>155.53960764837348</v>
      </c>
      <c r="R150" s="6"/>
    </row>
    <row r="151" spans="1:18" x14ac:dyDescent="0.25">
      <c r="A151" s="5"/>
      <c r="C151">
        <v>5</v>
      </c>
      <c r="D151">
        <v>40</v>
      </c>
      <c r="E151">
        <v>119.093</v>
      </c>
      <c r="F151">
        <f t="shared" si="4"/>
        <v>177.44176806555748</v>
      </c>
      <c r="R151" s="6"/>
    </row>
    <row r="152" spans="1:18" x14ac:dyDescent="0.25">
      <c r="A152" s="5"/>
      <c r="C152">
        <v>7.5</v>
      </c>
      <c r="D152">
        <v>5</v>
      </c>
      <c r="E152">
        <v>13.808999999999999</v>
      </c>
      <c r="F152">
        <f t="shared" si="4"/>
        <v>20.574621306183261</v>
      </c>
      <c r="R152" s="6"/>
    </row>
    <row r="153" spans="1:18" x14ac:dyDescent="0.25">
      <c r="A153" s="5"/>
      <c r="C153">
        <v>7.5</v>
      </c>
      <c r="D153">
        <v>10</v>
      </c>
      <c r="E153">
        <v>27.728000000000002</v>
      </c>
      <c r="F153">
        <f t="shared" si="4"/>
        <v>41.313136329774025</v>
      </c>
      <c r="R153" s="6"/>
    </row>
    <row r="154" spans="1:18" x14ac:dyDescent="0.25">
      <c r="A154" s="5"/>
      <c r="C154">
        <v>7.5</v>
      </c>
      <c r="D154">
        <v>15</v>
      </c>
      <c r="E154">
        <v>41.597000000000001</v>
      </c>
      <c r="F154">
        <f t="shared" si="4"/>
        <v>61.977154209088646</v>
      </c>
      <c r="R154" s="6"/>
    </row>
    <row r="155" spans="1:18" x14ac:dyDescent="0.25">
      <c r="A155" s="5"/>
      <c r="C155">
        <v>7.5</v>
      </c>
      <c r="D155">
        <v>20</v>
      </c>
      <c r="E155">
        <v>55.241999999999997</v>
      </c>
      <c r="F155">
        <f t="shared" si="4"/>
        <v>82.307424882046178</v>
      </c>
      <c r="R155" s="6"/>
    </row>
    <row r="156" spans="1:18" x14ac:dyDescent="0.25">
      <c r="A156" s="5"/>
      <c r="C156">
        <v>7.5</v>
      </c>
      <c r="D156">
        <v>25</v>
      </c>
      <c r="E156">
        <v>69.25</v>
      </c>
      <c r="F156">
        <f t="shared" si="4"/>
        <v>103.17854482244846</v>
      </c>
      <c r="R156" s="6"/>
    </row>
    <row r="157" spans="1:18" x14ac:dyDescent="0.25">
      <c r="A157" s="5"/>
      <c r="C157">
        <v>7.5</v>
      </c>
      <c r="D157">
        <v>30</v>
      </c>
      <c r="E157">
        <v>83.224999999999994</v>
      </c>
      <c r="F157">
        <f t="shared" si="4"/>
        <v>124.00049664762848</v>
      </c>
      <c r="R157" s="6"/>
    </row>
    <row r="158" spans="1:18" x14ac:dyDescent="0.25">
      <c r="A158" s="5"/>
      <c r="C158">
        <v>7.5</v>
      </c>
      <c r="D158">
        <v>35</v>
      </c>
      <c r="E158">
        <v>96.902000000000001</v>
      </c>
      <c r="F158">
        <f t="shared" si="4"/>
        <v>144.37844549292276</v>
      </c>
      <c r="R158" s="6"/>
    </row>
    <row r="159" spans="1:18" x14ac:dyDescent="0.25">
      <c r="A159" s="5"/>
      <c r="C159">
        <v>7.5</v>
      </c>
      <c r="D159">
        <v>40</v>
      </c>
      <c r="E159">
        <v>110.77200000000001</v>
      </c>
      <c r="F159">
        <f t="shared" si="4"/>
        <v>165.04395331512291</v>
      </c>
      <c r="R159" s="6"/>
    </row>
    <row r="160" spans="1:18" x14ac:dyDescent="0.25">
      <c r="A160" s="5"/>
      <c r="C160">
        <v>10</v>
      </c>
      <c r="D160">
        <v>5</v>
      </c>
      <c r="E160">
        <v>12.949</v>
      </c>
      <c r="F160">
        <f t="shared" si="4"/>
        <v>19.293270424633722</v>
      </c>
      <c r="R160" s="6"/>
    </row>
    <row r="161" spans="1:18" x14ac:dyDescent="0.25">
      <c r="A161" s="5"/>
      <c r="C161">
        <v>10</v>
      </c>
      <c r="D161">
        <v>10</v>
      </c>
      <c r="E161">
        <v>25.754000000000001</v>
      </c>
      <c r="F161">
        <f t="shared" si="4"/>
        <v>38.371989073752168</v>
      </c>
      <c r="R161" s="6"/>
    </row>
    <row r="162" spans="1:18" x14ac:dyDescent="0.25">
      <c r="A162" s="5"/>
      <c r="C162">
        <v>10</v>
      </c>
      <c r="D162">
        <v>15</v>
      </c>
      <c r="E162">
        <v>38.412999999999997</v>
      </c>
      <c r="F162">
        <f t="shared" si="4"/>
        <v>57.233176061584295</v>
      </c>
      <c r="R162" s="6"/>
    </row>
    <row r="163" spans="1:18" x14ac:dyDescent="0.25">
      <c r="A163" s="5"/>
      <c r="C163">
        <v>10</v>
      </c>
      <c r="D163">
        <v>20</v>
      </c>
      <c r="E163">
        <v>51.509</v>
      </c>
      <c r="F163">
        <f t="shared" si="4"/>
        <v>76.745468090389863</v>
      </c>
      <c r="R163" s="6"/>
    </row>
    <row r="164" spans="1:18" x14ac:dyDescent="0.25">
      <c r="A164" s="5"/>
      <c r="C164">
        <v>10</v>
      </c>
      <c r="D164">
        <v>25</v>
      </c>
      <c r="E164">
        <v>64.459000000000003</v>
      </c>
      <c r="F164">
        <f t="shared" si="4"/>
        <v>96.040228457909109</v>
      </c>
      <c r="R164" s="6"/>
    </row>
    <row r="165" spans="1:18" x14ac:dyDescent="0.25">
      <c r="A165" s="5"/>
      <c r="C165">
        <v>10</v>
      </c>
      <c r="D165">
        <v>30</v>
      </c>
      <c r="E165">
        <v>77.132999999999996</v>
      </c>
      <c r="F165">
        <f t="shared" si="4"/>
        <v>114.92376458902407</v>
      </c>
      <c r="R165" s="6"/>
    </row>
    <row r="166" spans="1:18" x14ac:dyDescent="0.25">
      <c r="A166" s="5"/>
      <c r="C166">
        <v>10</v>
      </c>
      <c r="D166">
        <v>35</v>
      </c>
      <c r="E166">
        <v>89.902000000000001</v>
      </c>
      <c r="F166">
        <f t="shared" si="4"/>
        <v>133.94884529426372</v>
      </c>
      <c r="R166" s="6"/>
    </row>
    <row r="167" spans="1:18" x14ac:dyDescent="0.25">
      <c r="A167" s="5"/>
      <c r="C167">
        <v>10</v>
      </c>
      <c r="D167">
        <v>40</v>
      </c>
      <c r="E167">
        <v>102.801</v>
      </c>
      <c r="F167">
        <f t="shared" si="4"/>
        <v>153.16761857462129</v>
      </c>
      <c r="R167" s="6"/>
    </row>
    <row r="168" spans="1:18" x14ac:dyDescent="0.25">
      <c r="A168" s="5"/>
      <c r="C168">
        <v>15</v>
      </c>
      <c r="D168">
        <v>5</v>
      </c>
      <c r="E168">
        <v>11.23</v>
      </c>
      <c r="F168">
        <f t="shared" si="4"/>
        <v>16.732058604420164</v>
      </c>
      <c r="R168" s="6"/>
    </row>
    <row r="169" spans="1:18" x14ac:dyDescent="0.25">
      <c r="A169" s="5"/>
      <c r="C169">
        <v>15</v>
      </c>
      <c r="D169">
        <v>10</v>
      </c>
      <c r="E169">
        <v>22.436</v>
      </c>
      <c r="F169">
        <f t="shared" si="4"/>
        <v>33.42835857958778</v>
      </c>
      <c r="R169" s="6"/>
    </row>
    <row r="170" spans="1:18" x14ac:dyDescent="0.25">
      <c r="A170" s="5"/>
      <c r="C170">
        <v>15</v>
      </c>
      <c r="D170">
        <v>15</v>
      </c>
      <c r="E170">
        <v>33.497</v>
      </c>
      <c r="F170">
        <f t="shared" si="4"/>
        <v>49.908616836354604</v>
      </c>
      <c r="R170" s="6"/>
    </row>
    <row r="171" spans="1:18" x14ac:dyDescent="0.25">
      <c r="A171" s="5"/>
      <c r="C171">
        <v>15</v>
      </c>
      <c r="D171">
        <v>20</v>
      </c>
      <c r="E171">
        <v>44.558999999999997</v>
      </c>
      <c r="F171">
        <f t="shared" si="4"/>
        <v>66.390365036006941</v>
      </c>
      <c r="R171" s="6"/>
    </row>
    <row r="172" spans="1:18" x14ac:dyDescent="0.25">
      <c r="A172" s="5"/>
      <c r="C172">
        <v>15</v>
      </c>
      <c r="D172">
        <v>25</v>
      </c>
      <c r="E172">
        <v>55.765000000000001</v>
      </c>
      <c r="F172">
        <f t="shared" si="4"/>
        <v>83.08666501117456</v>
      </c>
      <c r="R172" s="6"/>
    </row>
    <row r="173" spans="1:18" x14ac:dyDescent="0.25">
      <c r="A173" s="5"/>
      <c r="C173">
        <v>15</v>
      </c>
      <c r="D173">
        <v>30</v>
      </c>
      <c r="E173">
        <v>66.825999999999993</v>
      </c>
      <c r="F173">
        <f t="shared" si="4"/>
        <v>99.566923267941377</v>
      </c>
      <c r="R173" s="6"/>
    </row>
    <row r="174" spans="1:18" x14ac:dyDescent="0.25">
      <c r="A174" s="5"/>
      <c r="C174">
        <v>15</v>
      </c>
      <c r="D174">
        <v>35</v>
      </c>
      <c r="E174">
        <v>78.033000000000001</v>
      </c>
      <c r="F174">
        <f t="shared" si="4"/>
        <v>116.26471318599452</v>
      </c>
      <c r="R174" s="6"/>
    </row>
    <row r="175" spans="1:18" x14ac:dyDescent="0.25">
      <c r="A175" s="5"/>
      <c r="C175">
        <v>15</v>
      </c>
      <c r="D175">
        <v>40</v>
      </c>
      <c r="E175">
        <v>89.471000000000004</v>
      </c>
      <c r="F175">
        <f t="shared" si="4"/>
        <v>133.30667991060341</v>
      </c>
      <c r="R175" s="6"/>
    </row>
    <row r="176" spans="1:18" x14ac:dyDescent="0.25">
      <c r="A176" s="5"/>
      <c r="C176">
        <v>20</v>
      </c>
      <c r="D176">
        <v>5</v>
      </c>
      <c r="E176">
        <v>9.4920000000000009</v>
      </c>
      <c r="F176">
        <f t="shared" si="4"/>
        <v>14.142537869381673</v>
      </c>
      <c r="R176" s="6"/>
    </row>
    <row r="177" spans="1:18" x14ac:dyDescent="0.25">
      <c r="A177" s="5"/>
      <c r="C177">
        <v>20</v>
      </c>
      <c r="D177">
        <v>10</v>
      </c>
      <c r="E177">
        <v>19.119</v>
      </c>
      <c r="F177">
        <f t="shared" si="4"/>
        <v>28.486218028308912</v>
      </c>
      <c r="R177" s="6"/>
    </row>
    <row r="178" spans="1:18" x14ac:dyDescent="0.25">
      <c r="A178" s="5"/>
      <c r="C178">
        <v>20</v>
      </c>
      <c r="D178">
        <v>15</v>
      </c>
      <c r="E178">
        <v>28.547000000000001</v>
      </c>
      <c r="F178">
        <f t="shared" si="4"/>
        <v>42.533399553017134</v>
      </c>
      <c r="R178" s="6"/>
    </row>
    <row r="179" spans="1:18" x14ac:dyDescent="0.25">
      <c r="A179" s="5"/>
      <c r="C179">
        <v>20</v>
      </c>
      <c r="D179">
        <v>20</v>
      </c>
      <c r="E179">
        <v>38.171999999999997</v>
      </c>
      <c r="F179">
        <f t="shared" si="4"/>
        <v>56.874099826173321</v>
      </c>
      <c r="R179" s="6"/>
    </row>
    <row r="180" spans="1:18" x14ac:dyDescent="0.25">
      <c r="A180" s="5"/>
      <c r="C180">
        <v>20</v>
      </c>
      <c r="D180">
        <v>25</v>
      </c>
      <c r="E180">
        <v>47.49</v>
      </c>
      <c r="F180">
        <f t="shared" si="4"/>
        <v>70.757387633474039</v>
      </c>
      <c r="R180" s="6"/>
    </row>
    <row r="181" spans="1:18" x14ac:dyDescent="0.25">
      <c r="A181" s="5"/>
      <c r="C181">
        <v>20</v>
      </c>
      <c r="D181">
        <v>30</v>
      </c>
      <c r="E181">
        <v>57.097999999999999</v>
      </c>
      <c r="F181">
        <f t="shared" si="4"/>
        <v>85.072758877576348</v>
      </c>
      <c r="R181" s="6"/>
    </row>
    <row r="182" spans="1:18" x14ac:dyDescent="0.25">
      <c r="A182" s="5"/>
      <c r="C182">
        <v>20</v>
      </c>
      <c r="D182">
        <v>35</v>
      </c>
      <c r="E182">
        <v>66.706000000000003</v>
      </c>
      <c r="F182">
        <f t="shared" si="4"/>
        <v>99.388130121678657</v>
      </c>
      <c r="R182" s="6"/>
    </row>
    <row r="183" spans="1:18" x14ac:dyDescent="0.25">
      <c r="A183" s="5"/>
      <c r="C183">
        <v>20</v>
      </c>
      <c r="D183">
        <v>40</v>
      </c>
      <c r="E183">
        <v>76.022999999999996</v>
      </c>
      <c r="F183">
        <f t="shared" si="4"/>
        <v>113.26992798609385</v>
      </c>
      <c r="R183" s="6"/>
    </row>
    <row r="184" spans="1:18" x14ac:dyDescent="0.25">
      <c r="A184" s="5"/>
      <c r="R184" s="6"/>
    </row>
    <row r="185" spans="1:18" ht="15.75" thickBot="1" x14ac:dyDescent="0.3">
      <c r="A185" s="7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9"/>
    </row>
  </sheetData>
  <mergeCells count="5">
    <mergeCell ref="A2:E4"/>
    <mergeCell ref="A7:I8"/>
    <mergeCell ref="C52:E53"/>
    <mergeCell ref="T7:V8"/>
    <mergeCell ref="S27:S36"/>
  </mergeCells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AA545-3E03-4F22-90BB-61BEB11A4579}">
  <dimension ref="A1:AB10"/>
  <sheetViews>
    <sheetView workbookViewId="0">
      <selection activeCell="L7" sqref="L7"/>
    </sheetView>
  </sheetViews>
  <sheetFormatPr defaultRowHeight="15" x14ac:dyDescent="0.25"/>
  <cols>
    <col min="1" max="1" width="14.42578125" customWidth="1"/>
    <col min="2" max="27" width="5.140625" customWidth="1"/>
  </cols>
  <sheetData>
    <row r="1" spans="1:28" x14ac:dyDescent="0.25">
      <c r="A1" t="s">
        <v>65</v>
      </c>
      <c r="B1">
        <v>20</v>
      </c>
      <c r="C1">
        <v>21</v>
      </c>
      <c r="D1">
        <v>22</v>
      </c>
      <c r="E1">
        <v>23</v>
      </c>
      <c r="F1">
        <v>24</v>
      </c>
      <c r="G1">
        <v>25</v>
      </c>
      <c r="H1">
        <v>26</v>
      </c>
      <c r="I1">
        <v>27</v>
      </c>
      <c r="J1">
        <v>28</v>
      </c>
      <c r="K1">
        <v>29</v>
      </c>
      <c r="L1">
        <v>30</v>
      </c>
      <c r="M1">
        <v>31</v>
      </c>
      <c r="N1">
        <v>32</v>
      </c>
      <c r="O1">
        <v>33</v>
      </c>
      <c r="P1">
        <v>34</v>
      </c>
      <c r="Q1">
        <v>35</v>
      </c>
      <c r="R1">
        <v>36</v>
      </c>
      <c r="S1">
        <v>37</v>
      </c>
      <c r="T1">
        <v>38</v>
      </c>
      <c r="U1">
        <v>39</v>
      </c>
      <c r="V1">
        <v>40</v>
      </c>
      <c r="W1">
        <v>41</v>
      </c>
      <c r="X1">
        <v>42</v>
      </c>
      <c r="Y1">
        <v>43</v>
      </c>
      <c r="Z1">
        <v>44</v>
      </c>
      <c r="AA1">
        <v>45</v>
      </c>
      <c r="AB1">
        <v>46</v>
      </c>
    </row>
    <row r="2" spans="1:28" x14ac:dyDescent="0.25">
      <c r="A2" t="s">
        <v>48</v>
      </c>
      <c r="O2" s="31" t="s">
        <v>77</v>
      </c>
    </row>
    <row r="3" spans="1:28" x14ac:dyDescent="0.25">
      <c r="A3" t="s">
        <v>47</v>
      </c>
      <c r="E3" s="28" t="s">
        <v>77</v>
      </c>
      <c r="J3" s="29" t="s">
        <v>77</v>
      </c>
      <c r="O3" s="31" t="s">
        <v>77</v>
      </c>
      <c r="T3" t="s">
        <v>77</v>
      </c>
      <c r="Y3" t="s">
        <v>77</v>
      </c>
    </row>
    <row r="4" spans="1:28" x14ac:dyDescent="0.25">
      <c r="A4" t="s">
        <v>73</v>
      </c>
      <c r="L4" s="30" t="s">
        <v>77</v>
      </c>
      <c r="Q4" s="32" t="s">
        <v>77</v>
      </c>
    </row>
    <row r="5" spans="1:28" x14ac:dyDescent="0.25">
      <c r="A5" t="s">
        <v>54</v>
      </c>
      <c r="B5" t="s">
        <v>77</v>
      </c>
      <c r="L5" s="30" t="s">
        <v>77</v>
      </c>
    </row>
    <row r="6" spans="1:28" x14ac:dyDescent="0.25">
      <c r="A6" t="s">
        <v>74</v>
      </c>
      <c r="E6" s="28" t="s">
        <v>77</v>
      </c>
      <c r="J6" s="29" t="s">
        <v>77</v>
      </c>
      <c r="K6" t="s">
        <v>77</v>
      </c>
      <c r="P6" t="s">
        <v>77</v>
      </c>
    </row>
    <row r="7" spans="1:28" x14ac:dyDescent="0.25">
      <c r="A7" t="s">
        <v>46</v>
      </c>
      <c r="L7" s="30" t="s">
        <v>77</v>
      </c>
    </row>
    <row r="8" spans="1:28" x14ac:dyDescent="0.25">
      <c r="A8" t="s">
        <v>34</v>
      </c>
      <c r="O8" s="31" t="s">
        <v>77</v>
      </c>
    </row>
    <row r="9" spans="1:28" x14ac:dyDescent="0.25">
      <c r="A9" t="s">
        <v>75</v>
      </c>
      <c r="E9" s="28" t="s">
        <v>77</v>
      </c>
    </row>
    <row r="10" spans="1:28" x14ac:dyDescent="0.25">
      <c r="A10" t="s">
        <v>76</v>
      </c>
      <c r="Q10" s="32" t="s">
        <v>77</v>
      </c>
      <c r="V10" t="s">
        <v>77</v>
      </c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D63C9-2F92-470E-94C5-A0D510B84BCF}">
  <dimension ref="A2:AE104"/>
  <sheetViews>
    <sheetView topLeftCell="A57" zoomScale="70" zoomScaleNormal="70" workbookViewId="0">
      <selection activeCell="F84" sqref="F84"/>
    </sheetView>
  </sheetViews>
  <sheetFormatPr defaultRowHeight="15" x14ac:dyDescent="0.25"/>
  <sheetData>
    <row r="2" spans="1:30" x14ac:dyDescent="0.25">
      <c r="A2" s="26" t="s">
        <v>70</v>
      </c>
      <c r="B2" s="26"/>
    </row>
    <row r="3" spans="1:30" x14ac:dyDescent="0.25">
      <c r="A3" s="80" t="s">
        <v>48</v>
      </c>
      <c r="B3">
        <v>15</v>
      </c>
      <c r="C3">
        <f>Kermi!$E$20</f>
        <v>25</v>
      </c>
    </row>
    <row r="4" spans="1:30" x14ac:dyDescent="0.25">
      <c r="A4" s="80"/>
      <c r="B4">
        <v>30</v>
      </c>
      <c r="C4">
        <f>Kermi!$E$23</f>
        <v>85</v>
      </c>
    </row>
    <row r="5" spans="1:30" x14ac:dyDescent="0.25">
      <c r="A5" s="80"/>
      <c r="B5">
        <v>30</v>
      </c>
      <c r="C5">
        <f>Kermi!$E$19</f>
        <v>145</v>
      </c>
    </row>
    <row r="6" spans="1:30" x14ac:dyDescent="0.25">
      <c r="A6" s="80"/>
      <c r="B6">
        <v>15</v>
      </c>
      <c r="C6">
        <f>Kermi!$E$16</f>
        <v>70</v>
      </c>
    </row>
    <row r="7" spans="1:30" x14ac:dyDescent="0.25">
      <c r="A7" s="80"/>
      <c r="B7">
        <v>15</v>
      </c>
      <c r="C7">
        <f>C3</f>
        <v>25</v>
      </c>
    </row>
    <row r="9" spans="1:30" x14ac:dyDescent="0.25">
      <c r="A9" s="46" t="s">
        <v>47</v>
      </c>
      <c r="B9">
        <v>5</v>
      </c>
      <c r="C9">
        <f>REhau!W35</f>
        <v>13.433002620043958</v>
      </c>
    </row>
    <row r="10" spans="1:30" x14ac:dyDescent="0.25">
      <c r="A10" s="46"/>
      <c r="B10">
        <v>40</v>
      </c>
      <c r="C10">
        <f>REhau!W36</f>
        <v>143.28545582099471</v>
      </c>
    </row>
    <row r="11" spans="1:30" x14ac:dyDescent="0.25">
      <c r="A11" s="46"/>
      <c r="B11">
        <f>B10</f>
        <v>40</v>
      </c>
      <c r="C11">
        <f>REhau!W28</f>
        <v>192.79991138352472</v>
      </c>
    </row>
    <row r="12" spans="1:30" x14ac:dyDescent="0.25">
      <c r="A12" s="46"/>
      <c r="B12">
        <f>B9</f>
        <v>5</v>
      </c>
      <c r="C12">
        <f>REhau!W27</f>
        <v>22.2288999540561</v>
      </c>
    </row>
    <row r="13" spans="1:30" x14ac:dyDescent="0.25">
      <c r="A13" s="46"/>
      <c r="B13">
        <f>B9</f>
        <v>5</v>
      </c>
      <c r="C13">
        <f>C9</f>
        <v>13.433002620043958</v>
      </c>
    </row>
    <row r="15" spans="1:30" x14ac:dyDescent="0.25">
      <c r="A15" s="46" t="s">
        <v>76</v>
      </c>
      <c r="B15">
        <v>10</v>
      </c>
      <c r="C15">
        <f>Baudochselbst!$E$18</f>
        <v>37</v>
      </c>
    </row>
    <row r="16" spans="1:30" x14ac:dyDescent="0.25">
      <c r="A16" s="46"/>
      <c r="B16">
        <v>30</v>
      </c>
      <c r="C16">
        <f>Baudochselbst!$E$22</f>
        <v>112</v>
      </c>
      <c r="AC16">
        <f>B35</f>
        <v>2</v>
      </c>
      <c r="AD16">
        <f>C35</f>
        <v>8.6189589041095882</v>
      </c>
    </row>
    <row r="17" spans="1:31" x14ac:dyDescent="0.25">
      <c r="A17" s="46"/>
      <c r="B17">
        <v>30</v>
      </c>
      <c r="C17">
        <f>Baudochselbst!$E$7</f>
        <v>165</v>
      </c>
      <c r="AC17">
        <f>B3</f>
        <v>15</v>
      </c>
      <c r="AD17">
        <f>C3</f>
        <v>25</v>
      </c>
    </row>
    <row r="18" spans="1:31" x14ac:dyDescent="0.25">
      <c r="A18" s="46"/>
      <c r="B18">
        <v>10</v>
      </c>
      <c r="C18">
        <f>Baudochselbst!$E$3</f>
        <v>55</v>
      </c>
      <c r="AC18">
        <f>B22</f>
        <v>35</v>
      </c>
      <c r="AD18">
        <f>C22</f>
        <v>64.63</v>
      </c>
    </row>
    <row r="19" spans="1:31" x14ac:dyDescent="0.25">
      <c r="A19" s="46"/>
      <c r="B19">
        <f>B15</f>
        <v>10</v>
      </c>
      <c r="C19">
        <f>C15</f>
        <v>37</v>
      </c>
      <c r="AC19">
        <f>B54</f>
        <v>30</v>
      </c>
      <c r="AD19">
        <f>C54</f>
        <v>148.93171885075589</v>
      </c>
    </row>
    <row r="20" spans="1:31" x14ac:dyDescent="0.25">
      <c r="AC20">
        <f>B48</f>
        <v>45</v>
      </c>
      <c r="AD20">
        <f>C48</f>
        <v>249.10199999999998</v>
      </c>
    </row>
    <row r="21" spans="1:31" x14ac:dyDescent="0.25">
      <c r="A21" s="46" t="s">
        <v>44</v>
      </c>
      <c r="B21">
        <v>15</v>
      </c>
      <c r="C21">
        <f>'Roth Werke'!$E$52</f>
        <v>27.7</v>
      </c>
      <c r="AC21">
        <f>B49</f>
        <v>45</v>
      </c>
      <c r="AD21">
        <f>C49</f>
        <v>285.0795</v>
      </c>
    </row>
    <row r="22" spans="1:31" x14ac:dyDescent="0.25">
      <c r="A22" s="46"/>
      <c r="B22">
        <v>35</v>
      </c>
      <c r="C22">
        <f>'Roth Werke'!$E$56</f>
        <v>64.63</v>
      </c>
      <c r="AC22">
        <f>B43</f>
        <v>40</v>
      </c>
      <c r="AD22">
        <f>C43</f>
        <v>211.7</v>
      </c>
    </row>
    <row r="23" spans="1:31" x14ac:dyDescent="0.25">
      <c r="A23" s="46"/>
      <c r="B23">
        <v>35</v>
      </c>
      <c r="C23">
        <f>'Roth Werke'!$E$31</f>
        <v>210.58</v>
      </c>
      <c r="AC23">
        <f>B31</f>
        <v>35</v>
      </c>
      <c r="AD23">
        <f>C31</f>
        <v>223</v>
      </c>
    </row>
    <row r="24" spans="1:31" x14ac:dyDescent="0.25">
      <c r="A24" s="46"/>
      <c r="B24">
        <v>15</v>
      </c>
      <c r="C24">
        <f>'Roth Werke'!$E$27</f>
        <v>90.25</v>
      </c>
      <c r="AC24">
        <f>B38</f>
        <v>2</v>
      </c>
      <c r="AD24">
        <f>C38</f>
        <v>10.507397260273972</v>
      </c>
    </row>
    <row r="25" spans="1:31" x14ac:dyDescent="0.25">
      <c r="A25" s="46"/>
      <c r="B25">
        <f>B21</f>
        <v>15</v>
      </c>
      <c r="C25">
        <f>C21</f>
        <v>27.7</v>
      </c>
      <c r="AC25">
        <f>AC16</f>
        <v>2</v>
      </c>
      <c r="AD25">
        <f>AD16</f>
        <v>8.6189589041095882</v>
      </c>
    </row>
    <row r="26" spans="1:31" ht="15.75" x14ac:dyDescent="0.25">
      <c r="D26" s="33"/>
    </row>
    <row r="27" spans="1:31" x14ac:dyDescent="0.25">
      <c r="A27" s="46" t="s">
        <v>73</v>
      </c>
      <c r="B27">
        <v>10</v>
      </c>
      <c r="C27">
        <f>Ivartrio!$D$45</f>
        <v>24</v>
      </c>
    </row>
    <row r="28" spans="1:31" x14ac:dyDescent="0.25">
      <c r="A28" s="46"/>
      <c r="B28">
        <v>25</v>
      </c>
      <c r="C28">
        <f>Ivartrio!$D$48</f>
        <v>64</v>
      </c>
      <c r="AA28" s="46" t="s">
        <v>81</v>
      </c>
      <c r="AB28" s="46"/>
      <c r="AC28" s="46"/>
      <c r="AD28" s="46"/>
      <c r="AE28" s="46"/>
    </row>
    <row r="29" spans="1:31" x14ac:dyDescent="0.25">
      <c r="A29" s="46"/>
      <c r="B29">
        <v>25</v>
      </c>
      <c r="C29">
        <f>Ivartrio!$D$26</f>
        <v>92</v>
      </c>
      <c r="AA29" s="46"/>
      <c r="AB29" s="46"/>
      <c r="AC29" s="46"/>
      <c r="AD29" s="46"/>
      <c r="AE29" s="46"/>
    </row>
    <row r="30" spans="1:31" x14ac:dyDescent="0.25">
      <c r="A30" s="46"/>
      <c r="B30">
        <v>35</v>
      </c>
      <c r="C30">
        <f>Ivartrio!$D$28</f>
        <v>130</v>
      </c>
      <c r="AA30" s="46"/>
      <c r="AB30" s="46"/>
      <c r="AC30" s="46"/>
      <c r="AD30" s="46"/>
      <c r="AE30" s="46"/>
    </row>
    <row r="31" spans="1:31" x14ac:dyDescent="0.25">
      <c r="A31" s="46"/>
      <c r="B31">
        <v>35</v>
      </c>
      <c r="C31">
        <f>Ivartrio!$D$10</f>
        <v>223</v>
      </c>
      <c r="AA31">
        <v>15</v>
      </c>
      <c r="AB31">
        <v>0</v>
      </c>
    </row>
    <row r="32" spans="1:31" x14ac:dyDescent="0.25">
      <c r="A32" s="46"/>
      <c r="B32">
        <v>10</v>
      </c>
      <c r="C32">
        <f>Ivartrio!$D$5</f>
        <v>58</v>
      </c>
      <c r="AA32">
        <v>15</v>
      </c>
      <c r="AB32">
        <v>300</v>
      </c>
    </row>
    <row r="33" spans="1:28" x14ac:dyDescent="0.25">
      <c r="A33" s="46"/>
      <c r="B33">
        <f>B27</f>
        <v>10</v>
      </c>
      <c r="C33">
        <f>C27</f>
        <v>24</v>
      </c>
    </row>
    <row r="34" spans="1:28" x14ac:dyDescent="0.25">
      <c r="AA34">
        <v>20</v>
      </c>
      <c r="AB34">
        <v>0</v>
      </c>
    </row>
    <row r="35" spans="1:28" x14ac:dyDescent="0.25">
      <c r="A35" s="46" t="s">
        <v>54</v>
      </c>
      <c r="B35">
        <v>2</v>
      </c>
      <c r="C35">
        <f>Univenta!$E$9</f>
        <v>8.6189589041095882</v>
      </c>
      <c r="AA35">
        <v>20</v>
      </c>
      <c r="AB35">
        <v>300</v>
      </c>
    </row>
    <row r="36" spans="1:28" x14ac:dyDescent="0.25">
      <c r="A36" s="46"/>
      <c r="B36">
        <v>18</v>
      </c>
      <c r="C36">
        <f>Univenta!$E$17</f>
        <v>86.305315068493144</v>
      </c>
    </row>
    <row r="37" spans="1:28" x14ac:dyDescent="0.25">
      <c r="A37" s="46"/>
      <c r="B37">
        <v>18</v>
      </c>
      <c r="C37">
        <f>Univenta!$E$47</f>
        <v>105.84460273972603</v>
      </c>
      <c r="AA37">
        <v>25</v>
      </c>
      <c r="AB37">
        <v>0</v>
      </c>
    </row>
    <row r="38" spans="1:28" x14ac:dyDescent="0.25">
      <c r="A38" s="46"/>
      <c r="B38">
        <v>2</v>
      </c>
      <c r="C38">
        <f>Univenta!$E$39</f>
        <v>10.507397260273972</v>
      </c>
      <c r="AA38">
        <v>25</v>
      </c>
      <c r="AB38">
        <v>300</v>
      </c>
    </row>
    <row r="39" spans="1:28" x14ac:dyDescent="0.25">
      <c r="A39" s="46"/>
      <c r="B39">
        <f>B35</f>
        <v>2</v>
      </c>
      <c r="C39">
        <f>C35</f>
        <v>8.6189589041095882</v>
      </c>
    </row>
    <row r="41" spans="1:28" x14ac:dyDescent="0.25">
      <c r="A41" s="46" t="s">
        <v>46</v>
      </c>
      <c r="B41">
        <v>10</v>
      </c>
      <c r="C41">
        <f>QuickTherm!$D$30</f>
        <v>37.200000000000003</v>
      </c>
    </row>
    <row r="42" spans="1:28" x14ac:dyDescent="0.25">
      <c r="A42" s="46"/>
      <c r="B42">
        <v>40</v>
      </c>
      <c r="C42">
        <f>QuickTherm!$D$36</f>
        <v>151.80000000000001</v>
      </c>
    </row>
    <row r="43" spans="1:28" x14ac:dyDescent="0.25">
      <c r="A43" s="46"/>
      <c r="B43">
        <v>40</v>
      </c>
      <c r="C43">
        <f>QuickTherm!$D$45</f>
        <v>211.7</v>
      </c>
    </row>
    <row r="44" spans="1:28" x14ac:dyDescent="0.25">
      <c r="A44" s="46"/>
      <c r="B44">
        <v>10</v>
      </c>
      <c r="C44">
        <f>QuickTherm!$D$39</f>
        <v>51.9</v>
      </c>
    </row>
    <row r="45" spans="1:28" x14ac:dyDescent="0.25">
      <c r="A45" s="46"/>
      <c r="B45">
        <f>B41</f>
        <v>10</v>
      </c>
      <c r="C45">
        <f>C41</f>
        <v>37.200000000000003</v>
      </c>
    </row>
    <row r="47" spans="1:28" x14ac:dyDescent="0.25">
      <c r="A47" s="46" t="s">
        <v>34</v>
      </c>
      <c r="B47">
        <v>5</v>
      </c>
      <c r="C47">
        <f>Rossato!F20</f>
        <v>27.677999999999997</v>
      </c>
    </row>
    <row r="48" spans="1:28" x14ac:dyDescent="0.25">
      <c r="A48" s="46"/>
      <c r="B48">
        <v>45</v>
      </c>
      <c r="C48">
        <f>Rossato!F28</f>
        <v>249.10199999999998</v>
      </c>
    </row>
    <row r="49" spans="1:3" x14ac:dyDescent="0.25">
      <c r="A49" s="46"/>
      <c r="B49">
        <v>45</v>
      </c>
      <c r="C49">
        <f>Rossato!F15</f>
        <v>285.0795</v>
      </c>
    </row>
    <row r="50" spans="1:3" x14ac:dyDescent="0.25">
      <c r="A50" s="46"/>
      <c r="B50">
        <v>5</v>
      </c>
      <c r="C50">
        <f>Rossato!F7</f>
        <v>31.6755</v>
      </c>
    </row>
    <row r="51" spans="1:3" x14ac:dyDescent="0.25">
      <c r="A51" s="46"/>
      <c r="B51">
        <f>B47</f>
        <v>5</v>
      </c>
      <c r="C51">
        <f>Rossato!F20</f>
        <v>27.677999999999997</v>
      </c>
    </row>
    <row r="53" spans="1:3" x14ac:dyDescent="0.25">
      <c r="A53" s="46" t="s">
        <v>55</v>
      </c>
      <c r="B53">
        <v>4</v>
      </c>
      <c r="C53">
        <f>Uponor!D56</f>
        <v>19.52855198108476</v>
      </c>
    </row>
    <row r="54" spans="1:3" x14ac:dyDescent="0.25">
      <c r="A54" s="46"/>
      <c r="B54">
        <f>Uponor!B63</f>
        <v>30</v>
      </c>
      <c r="C54">
        <f>Uponor!D63</f>
        <v>148.93171885075589</v>
      </c>
    </row>
    <row r="55" spans="1:3" x14ac:dyDescent="0.25">
      <c r="A55" s="46"/>
      <c r="B55">
        <f>Uponor!B63</f>
        <v>30</v>
      </c>
      <c r="C55">
        <f>Uponor!D43</f>
        <v>176.34735258293327</v>
      </c>
    </row>
    <row r="56" spans="1:3" x14ac:dyDescent="0.25">
      <c r="A56" s="46"/>
      <c r="B56">
        <v>4</v>
      </c>
      <c r="C56">
        <f>Uponor!D36</f>
        <v>23.321630722934724</v>
      </c>
    </row>
    <row r="57" spans="1:3" x14ac:dyDescent="0.25">
      <c r="A57" s="46"/>
      <c r="B57">
        <f>B53</f>
        <v>4</v>
      </c>
      <c r="C57">
        <f>C53</f>
        <v>19.52855198108476</v>
      </c>
    </row>
    <row r="65" spans="1:6" x14ac:dyDescent="0.25">
      <c r="A65" s="27" t="s">
        <v>71</v>
      </c>
      <c r="B65" s="27"/>
    </row>
    <row r="66" spans="1:6" x14ac:dyDescent="0.25">
      <c r="A66" s="80" t="s">
        <v>48</v>
      </c>
      <c r="B66">
        <v>20</v>
      </c>
      <c r="C66">
        <f>Kermi!R15</f>
        <v>45</v>
      </c>
    </row>
    <row r="67" spans="1:6" x14ac:dyDescent="0.25">
      <c r="A67" s="80"/>
      <c r="B67">
        <v>40</v>
      </c>
      <c r="C67">
        <f>Kermi!R19</f>
        <v>95</v>
      </c>
    </row>
    <row r="68" spans="1:6" x14ac:dyDescent="0.25">
      <c r="A68" s="80"/>
      <c r="B68">
        <v>40</v>
      </c>
      <c r="C68">
        <f>Kermi!R12</f>
        <v>120</v>
      </c>
    </row>
    <row r="69" spans="1:6" x14ac:dyDescent="0.25">
      <c r="A69" s="80"/>
      <c r="B69">
        <v>20</v>
      </c>
      <c r="C69">
        <f>Kermi!R8</f>
        <v>60</v>
      </c>
    </row>
    <row r="70" spans="1:6" x14ac:dyDescent="0.25">
      <c r="A70" s="80"/>
      <c r="B70">
        <v>20</v>
      </c>
      <c r="C70">
        <f>C66</f>
        <v>45</v>
      </c>
    </row>
    <row r="72" spans="1:6" x14ac:dyDescent="0.25">
      <c r="A72" s="46" t="s">
        <v>47</v>
      </c>
      <c r="B72">
        <v>3</v>
      </c>
      <c r="C72">
        <f>REhau!W9</f>
        <v>10.058398030028386</v>
      </c>
    </row>
    <row r="73" spans="1:6" x14ac:dyDescent="0.25">
      <c r="A73" s="46"/>
      <c r="B73">
        <v>21</v>
      </c>
      <c r="C73">
        <f>REhau!W15</f>
        <v>99.788296453367067</v>
      </c>
    </row>
    <row r="74" spans="1:6" x14ac:dyDescent="0.25">
      <c r="A74" s="46"/>
    </row>
    <row r="75" spans="1:6" x14ac:dyDescent="0.25">
      <c r="A75" s="46"/>
    </row>
    <row r="76" spans="1:6" x14ac:dyDescent="0.25">
      <c r="A76" s="46"/>
    </row>
    <row r="78" spans="1:6" x14ac:dyDescent="0.25">
      <c r="A78" s="46" t="s">
        <v>54</v>
      </c>
      <c r="B78">
        <v>2</v>
      </c>
      <c r="C78">
        <f>Univenta!Y49</f>
        <v>7.9753086419753103</v>
      </c>
      <c r="E78">
        <v>2</v>
      </c>
      <c r="F78">
        <f>C78</f>
        <v>7.9753086419753103</v>
      </c>
    </row>
    <row r="79" spans="1:6" x14ac:dyDescent="0.25">
      <c r="A79" s="46"/>
      <c r="B79">
        <v>18</v>
      </c>
      <c r="C79">
        <f>Univenta!Y57</f>
        <v>91.561728395061735</v>
      </c>
      <c r="E79">
        <v>18</v>
      </c>
      <c r="F79">
        <f>C79</f>
        <v>91.561728395061735</v>
      </c>
    </row>
    <row r="80" spans="1:6" x14ac:dyDescent="0.25">
      <c r="A80" s="46"/>
      <c r="B80">
        <v>18</v>
      </c>
      <c r="C80">
        <f>Univenta!Y86</f>
        <v>101.18055555555556</v>
      </c>
      <c r="E80">
        <v>16</v>
      </c>
      <c r="F80">
        <f>Univenta!Y76</f>
        <v>93.745370370370367</v>
      </c>
    </row>
    <row r="81" spans="1:6" x14ac:dyDescent="0.25">
      <c r="A81" s="46"/>
      <c r="B81">
        <v>16</v>
      </c>
      <c r="C81">
        <f>Univenta!Y86</f>
        <v>101.18055555555556</v>
      </c>
      <c r="E81">
        <v>16</v>
      </c>
      <c r="F81">
        <f>Univenta!Y86</f>
        <v>101.18055555555556</v>
      </c>
    </row>
    <row r="82" spans="1:6" x14ac:dyDescent="0.25">
      <c r="A82" s="46"/>
      <c r="B82">
        <v>2</v>
      </c>
      <c r="C82">
        <f>Univenta!Y79</f>
        <v>10.45216049382716</v>
      </c>
      <c r="E82">
        <v>2</v>
      </c>
      <c r="F82">
        <f>Univenta!Y79</f>
        <v>10.45216049382716</v>
      </c>
    </row>
    <row r="83" spans="1:6" x14ac:dyDescent="0.25">
      <c r="A83" s="46"/>
      <c r="B83">
        <f>B78</f>
        <v>2</v>
      </c>
      <c r="C83">
        <f>C78</f>
        <v>7.9753086419753103</v>
      </c>
      <c r="E83">
        <v>2</v>
      </c>
      <c r="F83">
        <f>F78</f>
        <v>7.9753086419753103</v>
      </c>
    </row>
    <row r="85" spans="1:6" x14ac:dyDescent="0.25">
      <c r="A85" s="46" t="s">
        <v>79</v>
      </c>
      <c r="B85">
        <v>15</v>
      </c>
      <c r="C85">
        <f>'Roth Werke'!S33</f>
        <v>53</v>
      </c>
    </row>
    <row r="86" spans="1:6" x14ac:dyDescent="0.25">
      <c r="A86" s="46"/>
      <c r="B86">
        <v>30</v>
      </c>
      <c r="C86">
        <f>'Roth Werke'!S36</f>
        <v>106</v>
      </c>
    </row>
    <row r="87" spans="1:6" x14ac:dyDescent="0.25">
      <c r="A87" s="46"/>
      <c r="B87">
        <v>30</v>
      </c>
      <c r="C87">
        <f>'Roth Werke'!S12</f>
        <v>176</v>
      </c>
    </row>
    <row r="88" spans="1:6" x14ac:dyDescent="0.25">
      <c r="A88" s="46"/>
      <c r="B88">
        <v>15</v>
      </c>
      <c r="C88">
        <f>'Roth Werke'!S9</f>
        <v>88</v>
      </c>
    </row>
    <row r="89" spans="1:6" x14ac:dyDescent="0.25">
      <c r="A89" s="46"/>
      <c r="B89">
        <f>B85</f>
        <v>15</v>
      </c>
      <c r="C89">
        <f>C85</f>
        <v>53</v>
      </c>
    </row>
    <row r="91" spans="1:6" x14ac:dyDescent="0.25">
      <c r="A91" s="46" t="s">
        <v>46</v>
      </c>
      <c r="B91">
        <v>10</v>
      </c>
      <c r="C91">
        <f>QuickTherm!$Q$15</f>
        <v>34.700000000000003</v>
      </c>
    </row>
    <row r="92" spans="1:6" x14ac:dyDescent="0.25">
      <c r="A92" s="46"/>
      <c r="B92">
        <v>40</v>
      </c>
      <c r="C92">
        <f>QuickTherm!$Q$21</f>
        <v>141.80000000000001</v>
      </c>
    </row>
    <row r="93" spans="1:6" x14ac:dyDescent="0.25">
      <c r="A93" s="46"/>
      <c r="B93">
        <v>40</v>
      </c>
      <c r="C93">
        <f>QuickTherm!$Q$14</f>
        <v>186.2</v>
      </c>
    </row>
    <row r="94" spans="1:6" x14ac:dyDescent="0.25">
      <c r="A94" s="46"/>
      <c r="B94">
        <v>10</v>
      </c>
      <c r="C94">
        <f>QuickTherm!$Q$8</f>
        <v>45.6</v>
      </c>
    </row>
    <row r="95" spans="1:6" x14ac:dyDescent="0.25">
      <c r="A95" s="46"/>
      <c r="B95">
        <v>10</v>
      </c>
      <c r="C95">
        <f>C91</f>
        <v>34.700000000000003</v>
      </c>
    </row>
    <row r="97" spans="1:8" x14ac:dyDescent="0.25">
      <c r="A97" s="80" t="s">
        <v>55</v>
      </c>
      <c r="B97">
        <f>Uponor!$U$36</f>
        <v>15</v>
      </c>
      <c r="C97">
        <f>Uponor!$W$36</f>
        <v>62.355178721797955</v>
      </c>
      <c r="G97">
        <f>B78</f>
        <v>2</v>
      </c>
      <c r="H97">
        <f>C78</f>
        <v>7.9753086419753103</v>
      </c>
    </row>
    <row r="98" spans="1:8" x14ac:dyDescent="0.25">
      <c r="A98" s="80"/>
      <c r="B98">
        <f>Uponor!$U$39</f>
        <v>30</v>
      </c>
      <c r="C98">
        <f>Uponor!$W$39</f>
        <v>125.14736200238102</v>
      </c>
      <c r="G98">
        <f>B91</f>
        <v>10</v>
      </c>
      <c r="H98">
        <f>C91</f>
        <v>34.700000000000003</v>
      </c>
    </row>
    <row r="99" spans="1:8" x14ac:dyDescent="0.25">
      <c r="A99" s="80"/>
      <c r="G99">
        <f>B66</f>
        <v>20</v>
      </c>
      <c r="H99">
        <f>C66</f>
        <v>45</v>
      </c>
    </row>
    <row r="100" spans="1:8" x14ac:dyDescent="0.25">
      <c r="A100" s="80"/>
      <c r="G100">
        <f>B67</f>
        <v>40</v>
      </c>
      <c r="H100">
        <f>C67</f>
        <v>95</v>
      </c>
    </row>
    <row r="101" spans="1:8" x14ac:dyDescent="0.25">
      <c r="A101" s="80"/>
      <c r="G101">
        <f>B93</f>
        <v>40</v>
      </c>
      <c r="H101">
        <f>C93</f>
        <v>186.2</v>
      </c>
    </row>
    <row r="102" spans="1:8" x14ac:dyDescent="0.25">
      <c r="G102">
        <f>B87</f>
        <v>30</v>
      </c>
      <c r="H102">
        <f>C87</f>
        <v>176</v>
      </c>
    </row>
    <row r="103" spans="1:8" x14ac:dyDescent="0.25">
      <c r="G103">
        <f>B82</f>
        <v>2</v>
      </c>
      <c r="H103">
        <f>C82</f>
        <v>10.45216049382716</v>
      </c>
    </row>
    <row r="104" spans="1:8" x14ac:dyDescent="0.25">
      <c r="G104">
        <f>G97</f>
        <v>2</v>
      </c>
      <c r="H104">
        <f>H97</f>
        <v>7.9753086419753103</v>
      </c>
    </row>
  </sheetData>
  <mergeCells count="16">
    <mergeCell ref="A3:A7"/>
    <mergeCell ref="A9:A13"/>
    <mergeCell ref="A15:A19"/>
    <mergeCell ref="A21:A25"/>
    <mergeCell ref="A27:A33"/>
    <mergeCell ref="AA28:AE30"/>
    <mergeCell ref="A97:A101"/>
    <mergeCell ref="A66:A70"/>
    <mergeCell ref="A72:A76"/>
    <mergeCell ref="A78:A83"/>
    <mergeCell ref="A85:A89"/>
    <mergeCell ref="A91:A95"/>
    <mergeCell ref="A35:A39"/>
    <mergeCell ref="A41:A45"/>
    <mergeCell ref="A47:A51"/>
    <mergeCell ref="A53:A57"/>
  </mergeCells>
  <pageMargins left="0.7" right="0.7" top="0.78740157499999996" bottom="0.78740157499999996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44BF5-194F-4CDE-BD3B-002D3E54467A}">
  <dimension ref="A1"/>
  <sheetViews>
    <sheetView zoomScale="85" zoomScaleNormal="85" workbookViewId="0">
      <selection activeCell="B32" sqref="B32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B14A2-D21D-4FA5-9126-70665036B7A5}">
  <dimension ref="B22:C26"/>
  <sheetViews>
    <sheetView zoomScale="85" zoomScaleNormal="85" workbookViewId="0">
      <selection activeCell="C30" sqref="C30"/>
    </sheetView>
  </sheetViews>
  <sheetFormatPr defaultRowHeight="15" x14ac:dyDescent="0.25"/>
  <sheetData>
    <row r="22" spans="2:3" x14ac:dyDescent="0.25">
      <c r="B22">
        <v>15</v>
      </c>
      <c r="C22">
        <f>Uponor!$D$60</f>
        <v>74.534642115067712</v>
      </c>
    </row>
    <row r="23" spans="2:3" x14ac:dyDescent="0.25">
      <c r="B23">
        <v>30</v>
      </c>
      <c r="C23">
        <f>Uponor!$D$63</f>
        <v>148.93171885075589</v>
      </c>
    </row>
    <row r="24" spans="2:3" x14ac:dyDescent="0.25">
      <c r="B24">
        <v>30</v>
      </c>
      <c r="C24">
        <f>Uponor!$D$43</f>
        <v>176.34735258293327</v>
      </c>
    </row>
    <row r="25" spans="2:3" x14ac:dyDescent="0.25">
      <c r="B25">
        <v>15</v>
      </c>
      <c r="C25">
        <f>Uponor!$D$40</f>
        <v>88.299777889231208</v>
      </c>
    </row>
    <row r="26" spans="2:3" x14ac:dyDescent="0.25">
      <c r="B26">
        <v>15</v>
      </c>
      <c r="C26">
        <f>Uponor!$D$60</f>
        <v>74.534642115067712</v>
      </c>
    </row>
  </sheetData>
  <pageMargins left="0.7" right="0.7" top="0.78740157499999996" bottom="0.78740157499999996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96D97-D304-4258-9056-85D317B2FEAC}">
  <dimension ref="A1"/>
  <sheetViews>
    <sheetView topLeftCell="D1" workbookViewId="0">
      <selection activeCell="I30" sqref="I30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F62AA-9E54-436A-9E39-962C0F875481}">
  <dimension ref="A1"/>
  <sheetViews>
    <sheetView workbookViewId="0">
      <selection activeCell="K31" sqref="K31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DA8A9-6A1D-42A2-B527-0B8F8688AF93}">
  <dimension ref="A1"/>
  <sheetViews>
    <sheetView workbookViewId="0">
      <selection activeCell="O34" sqref="O34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49E53-9265-4BB5-AE3E-EBED3A083DB1}">
  <dimension ref="A1:E32"/>
  <sheetViews>
    <sheetView zoomScale="85" zoomScaleNormal="85" workbookViewId="0">
      <selection activeCell="B31" sqref="B31"/>
    </sheetView>
  </sheetViews>
  <sheetFormatPr defaultRowHeight="15" x14ac:dyDescent="0.25"/>
  <cols>
    <col min="1" max="1" width="19.28515625" customWidth="1"/>
    <col min="2" max="2" width="34.28515625" customWidth="1"/>
  </cols>
  <sheetData>
    <row r="1" spans="1:5" ht="20.25" customHeight="1" x14ac:dyDescent="0.25">
      <c r="A1" t="s">
        <v>93</v>
      </c>
      <c r="B1" t="s">
        <v>113</v>
      </c>
      <c r="C1" s="34" t="s">
        <v>96</v>
      </c>
      <c r="D1" s="35" t="s">
        <v>116</v>
      </c>
      <c r="E1" s="36" t="s">
        <v>117</v>
      </c>
    </row>
    <row r="2" spans="1:5" ht="20.25" customHeight="1" x14ac:dyDescent="0.25">
      <c r="A2" t="s">
        <v>96</v>
      </c>
      <c r="B2" t="s">
        <v>112</v>
      </c>
      <c r="C2" s="34" t="s">
        <v>94</v>
      </c>
      <c r="D2" s="35" t="s">
        <v>118</v>
      </c>
      <c r="E2" s="36" t="s">
        <v>119</v>
      </c>
    </row>
    <row r="3" spans="1:5" ht="20.25" customHeight="1" x14ac:dyDescent="0.25">
      <c r="A3" t="s">
        <v>94</v>
      </c>
      <c r="B3" t="s">
        <v>109</v>
      </c>
      <c r="C3" s="34" t="s">
        <v>87</v>
      </c>
      <c r="D3" s="35" t="s">
        <v>120</v>
      </c>
      <c r="E3" s="36" t="s">
        <v>121</v>
      </c>
    </row>
    <row r="4" spans="1:5" ht="20.25" customHeight="1" x14ac:dyDescent="0.25">
      <c r="A4" t="s">
        <v>87</v>
      </c>
      <c r="B4" t="s">
        <v>111</v>
      </c>
      <c r="C4" s="34" t="s">
        <v>106</v>
      </c>
      <c r="D4" s="35" t="s">
        <v>122</v>
      </c>
      <c r="E4" s="36" t="s">
        <v>123</v>
      </c>
    </row>
    <row r="5" spans="1:5" ht="20.25" customHeight="1" x14ac:dyDescent="0.25">
      <c r="A5" t="s">
        <v>89</v>
      </c>
      <c r="B5" t="s">
        <v>110</v>
      </c>
      <c r="C5" s="34"/>
      <c r="D5" s="35" t="s">
        <v>124</v>
      </c>
      <c r="E5" s="36" t="s">
        <v>125</v>
      </c>
    </row>
    <row r="6" spans="1:5" ht="20.25" customHeight="1" x14ac:dyDescent="0.25">
      <c r="A6" t="s">
        <v>106</v>
      </c>
      <c r="B6" t="s">
        <v>115</v>
      </c>
      <c r="C6" s="34"/>
      <c r="D6" s="35" t="s">
        <v>126</v>
      </c>
      <c r="E6" s="36" t="s">
        <v>127</v>
      </c>
    </row>
    <row r="7" spans="1:5" ht="20.25" customHeight="1" x14ac:dyDescent="0.25">
      <c r="A7" t="s">
        <v>95</v>
      </c>
      <c r="B7" t="s">
        <v>108</v>
      </c>
      <c r="C7" s="34"/>
      <c r="D7" s="35" t="s">
        <v>128</v>
      </c>
      <c r="E7" s="36" t="s">
        <v>127</v>
      </c>
    </row>
    <row r="8" spans="1:5" ht="20.25" customHeight="1" x14ac:dyDescent="0.25">
      <c r="A8" t="s">
        <v>88</v>
      </c>
      <c r="B8" t="s">
        <v>114</v>
      </c>
      <c r="C8" s="34" t="s">
        <v>107</v>
      </c>
      <c r="D8" s="35" t="s">
        <v>129</v>
      </c>
      <c r="E8" s="36" t="s">
        <v>123</v>
      </c>
    </row>
    <row r="9" spans="1:5" ht="20.25" customHeight="1" x14ac:dyDescent="0.25">
      <c r="A9" t="s">
        <v>97</v>
      </c>
      <c r="C9" s="34"/>
      <c r="D9" s="35" t="s">
        <v>130</v>
      </c>
      <c r="E9" s="36" t="s">
        <v>131</v>
      </c>
    </row>
    <row r="10" spans="1:5" ht="20.25" customHeight="1" x14ac:dyDescent="0.25">
      <c r="A10" t="s">
        <v>107</v>
      </c>
      <c r="C10" s="34"/>
      <c r="D10" s="35" t="s">
        <v>132</v>
      </c>
      <c r="E10" s="36" t="s">
        <v>131</v>
      </c>
    </row>
    <row r="11" spans="1:5" ht="20.25" customHeight="1" x14ac:dyDescent="0.25">
      <c r="A11" t="s">
        <v>98</v>
      </c>
      <c r="C11" s="34"/>
      <c r="D11" s="35" t="s">
        <v>133</v>
      </c>
      <c r="E11" s="36" t="s">
        <v>134</v>
      </c>
    </row>
    <row r="12" spans="1:5" ht="20.25" customHeight="1" x14ac:dyDescent="0.25">
      <c r="A12" t="s">
        <v>90</v>
      </c>
      <c r="C12" s="34"/>
      <c r="D12" s="35" t="s">
        <v>135</v>
      </c>
      <c r="E12" s="36" t="s">
        <v>134</v>
      </c>
    </row>
    <row r="13" spans="1:5" ht="20.25" customHeight="1" x14ac:dyDescent="0.25">
      <c r="A13" t="s">
        <v>92</v>
      </c>
      <c r="C13" s="34"/>
      <c r="D13" s="35" t="s">
        <v>136</v>
      </c>
      <c r="E13" s="36" t="s">
        <v>134</v>
      </c>
    </row>
    <row r="14" spans="1:5" ht="20.25" customHeight="1" x14ac:dyDescent="0.25">
      <c r="A14" t="s">
        <v>104</v>
      </c>
      <c r="C14" s="34"/>
      <c r="D14" s="35" t="s">
        <v>137</v>
      </c>
      <c r="E14" s="36" t="s">
        <v>134</v>
      </c>
    </row>
    <row r="15" spans="1:5" ht="20.25" customHeight="1" x14ac:dyDescent="0.25">
      <c r="A15" t="s">
        <v>102</v>
      </c>
      <c r="C15" s="34"/>
      <c r="D15" s="35" t="s">
        <v>138</v>
      </c>
      <c r="E15" s="36" t="s">
        <v>134</v>
      </c>
    </row>
    <row r="16" spans="1:5" ht="20.25" customHeight="1" x14ac:dyDescent="0.25">
      <c r="A16" t="s">
        <v>86</v>
      </c>
      <c r="C16" s="34"/>
      <c r="D16" s="35" t="s">
        <v>139</v>
      </c>
      <c r="E16" s="36" t="s">
        <v>134</v>
      </c>
    </row>
    <row r="17" spans="1:5" ht="20.25" customHeight="1" x14ac:dyDescent="0.25">
      <c r="A17" t="s">
        <v>84</v>
      </c>
      <c r="C17" s="34"/>
      <c r="D17" s="35" t="s">
        <v>140</v>
      </c>
      <c r="E17" s="36" t="s">
        <v>134</v>
      </c>
    </row>
    <row r="18" spans="1:5" ht="20.25" customHeight="1" x14ac:dyDescent="0.25">
      <c r="A18" t="s">
        <v>84</v>
      </c>
      <c r="C18" s="34"/>
      <c r="D18" s="35" t="s">
        <v>141</v>
      </c>
      <c r="E18" s="36" t="s">
        <v>134</v>
      </c>
    </row>
    <row r="19" spans="1:5" ht="20.25" customHeight="1" x14ac:dyDescent="0.25">
      <c r="A19" t="s">
        <v>99</v>
      </c>
      <c r="C19" s="34"/>
      <c r="D19" s="35" t="s">
        <v>142</v>
      </c>
      <c r="E19" s="36" t="s">
        <v>134</v>
      </c>
    </row>
    <row r="20" spans="1:5" ht="20.25" customHeight="1" x14ac:dyDescent="0.25">
      <c r="A20" t="s">
        <v>85</v>
      </c>
      <c r="C20" s="34"/>
      <c r="D20" s="35" t="s">
        <v>143</v>
      </c>
      <c r="E20" s="36" t="s">
        <v>134</v>
      </c>
    </row>
    <row r="21" spans="1:5" ht="20.25" customHeight="1" x14ac:dyDescent="0.25">
      <c r="A21" t="s">
        <v>83</v>
      </c>
      <c r="C21" s="34"/>
      <c r="D21" s="35" t="s">
        <v>144</v>
      </c>
      <c r="E21" s="36" t="s">
        <v>134</v>
      </c>
    </row>
    <row r="22" spans="1:5" ht="20.25" customHeight="1" x14ac:dyDescent="0.25">
      <c r="A22" t="s">
        <v>103</v>
      </c>
      <c r="C22" s="34"/>
      <c r="D22" s="35" t="s">
        <v>145</v>
      </c>
      <c r="E22" s="36" t="s">
        <v>134</v>
      </c>
    </row>
    <row r="23" spans="1:5" ht="20.25" customHeight="1" x14ac:dyDescent="0.25">
      <c r="A23" t="s">
        <v>100</v>
      </c>
      <c r="C23" s="34"/>
      <c r="D23" s="35" t="s">
        <v>146</v>
      </c>
      <c r="E23" s="36" t="s">
        <v>147</v>
      </c>
    </row>
    <row r="24" spans="1:5" ht="20.25" customHeight="1" x14ac:dyDescent="0.25">
      <c r="A24" t="s">
        <v>101</v>
      </c>
      <c r="C24" s="34"/>
      <c r="D24" s="35" t="s">
        <v>148</v>
      </c>
      <c r="E24" s="36" t="s">
        <v>117</v>
      </c>
    </row>
    <row r="25" spans="1:5" ht="20.25" customHeight="1" x14ac:dyDescent="0.25">
      <c r="A25" t="s">
        <v>91</v>
      </c>
      <c r="C25" s="34"/>
      <c r="D25" s="35"/>
      <c r="E25" s="36"/>
    </row>
    <row r="26" spans="1:5" ht="20.25" customHeight="1" x14ac:dyDescent="0.25">
      <c r="A26" t="s">
        <v>82</v>
      </c>
      <c r="C26" s="34"/>
      <c r="D26" s="35"/>
      <c r="E26" s="36"/>
    </row>
    <row r="27" spans="1:5" ht="20.25" customHeight="1" x14ac:dyDescent="0.25">
      <c r="A27" t="s">
        <v>105</v>
      </c>
      <c r="C27" s="34"/>
      <c r="D27" s="35"/>
      <c r="E27" s="36"/>
    </row>
    <row r="28" spans="1:5" ht="20.25" customHeight="1" x14ac:dyDescent="0.25">
      <c r="C28" s="34"/>
      <c r="D28" s="35"/>
      <c r="E28" s="36"/>
    </row>
    <row r="29" spans="1:5" ht="20.25" customHeight="1" x14ac:dyDescent="0.25">
      <c r="C29" s="34"/>
      <c r="D29" s="35"/>
      <c r="E29" s="36"/>
    </row>
    <row r="30" spans="1:5" ht="20.25" customHeight="1" x14ac:dyDescent="0.25">
      <c r="C30" s="34"/>
      <c r="D30" s="35"/>
      <c r="E30" s="36"/>
    </row>
    <row r="31" spans="1:5" ht="20.25" customHeight="1" x14ac:dyDescent="0.25">
      <c r="C31" s="34"/>
      <c r="D31" s="35"/>
      <c r="E31" s="36"/>
    </row>
    <row r="32" spans="1:5" ht="20.25" customHeight="1" x14ac:dyDescent="0.25">
      <c r="C32" s="34"/>
      <c r="D32" s="35"/>
      <c r="E32" s="36"/>
    </row>
  </sheetData>
  <sortState xmlns:xlrd2="http://schemas.microsoft.com/office/spreadsheetml/2017/richdata2" ref="B1:B8">
    <sortCondition ref="B1:B8"/>
  </sortState>
  <pageMargins left="0.7" right="0.7" top="0.78740157499999996" bottom="0.78740157499999996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17</vt:i4>
      </vt:variant>
    </vt:vector>
  </HeadingPairs>
  <TitlesOfParts>
    <vt:vector size="17" baseType="lpstr">
      <vt:lpstr>Uponor</vt:lpstr>
      <vt:lpstr>Rossato</vt:lpstr>
      <vt:lpstr>QuickTherm</vt:lpstr>
      <vt:lpstr>Baudochselbst</vt:lpstr>
      <vt:lpstr>Roth Werke</vt:lpstr>
      <vt:lpstr>Univenta</vt:lpstr>
      <vt:lpstr>Ivartrio</vt:lpstr>
      <vt:lpstr>Kermi</vt:lpstr>
      <vt:lpstr>REhau</vt:lpstr>
      <vt:lpstr>Tloušťka systemu</vt:lpstr>
      <vt:lpstr>Srovnání</vt:lpstr>
      <vt:lpstr>Fixační síť</vt:lpstr>
      <vt:lpstr>Trubky</vt:lpstr>
      <vt:lpstr>Izolace_mokry</vt:lpstr>
      <vt:lpstr>Kovová lamela</vt:lpstr>
      <vt:lpstr>Izolace_vzduchová mezera</vt:lpstr>
      <vt:lpstr>použité značení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Jaroslav Netolický</dc:creator>
  <cp:lastModifiedBy>Jaroslav Netolický</cp:lastModifiedBy>
  <dcterms:created xsi:type="dcterms:W3CDTF">2022-10-13T19:19:34Z</dcterms:created>
  <dcterms:modified xsi:type="dcterms:W3CDTF">2023-06-09T17:01:17Z</dcterms:modified>
</cp:coreProperties>
</file>