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355" windowHeight="104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7" i="1" l="1"/>
  <c r="F18" i="1" l="1"/>
  <c r="G12" i="1"/>
  <c r="G13" i="1"/>
  <c r="F22" i="1"/>
  <c r="G22" i="1" s="1"/>
  <c r="F21" i="1"/>
  <c r="B12" i="1" l="1"/>
  <c r="D12" i="1"/>
  <c r="E18" i="1"/>
  <c r="D18" i="1"/>
  <c r="E13" i="1"/>
  <c r="E12" i="1"/>
  <c r="D13" i="1"/>
  <c r="B13" i="1"/>
  <c r="D4" i="1"/>
  <c r="F13" i="1" l="1"/>
  <c r="F12" i="1"/>
  <c r="G21" i="1"/>
  <c r="E8" i="1"/>
  <c r="G14" i="1"/>
  <c r="G18" i="1" l="1"/>
  <c r="F27" i="1"/>
  <c r="F26" i="1"/>
  <c r="G27" i="1" l="1"/>
  <c r="G26" i="1"/>
</calcChain>
</file>

<file path=xl/sharedStrings.xml><?xml version="1.0" encoding="utf-8"?>
<sst xmlns="http://schemas.openxmlformats.org/spreadsheetml/2006/main" count="42" uniqueCount="28">
  <si>
    <t>Průměrný hrubý plat v oblasti IT v hlavním městě</t>
  </si>
  <si>
    <t>Průměrný hrubý plat IT ředitele v hlavním městě</t>
  </si>
  <si>
    <t>Průměrný počet pracovních dnů měsíce</t>
  </si>
  <si>
    <t>Počet pracovních hodin za den</t>
  </si>
  <si>
    <t>-</t>
  </si>
  <si>
    <t>Počet stran webu</t>
  </si>
  <si>
    <t>Koeficient rezervy</t>
  </si>
  <si>
    <t>Koeficient výtížení zaměstnance jinou prací</t>
  </si>
  <si>
    <t>měsíční</t>
  </si>
  <si>
    <t>denní</t>
  </si>
  <si>
    <t>Převod stran</t>
  </si>
  <si>
    <t>Testování stran</t>
  </si>
  <si>
    <t>Čas úkonu(minut)</t>
  </si>
  <si>
    <t>Koef.rezervy</t>
  </si>
  <si>
    <t>Koef.vytížení</t>
  </si>
  <si>
    <t>Celkem (dnů)</t>
  </si>
  <si>
    <t>Cena</t>
  </si>
  <si>
    <t>Čas úkonu(dnů)</t>
  </si>
  <si>
    <t>Grafika externě</t>
  </si>
  <si>
    <t>Instalace</t>
  </si>
  <si>
    <t>Šablona WordPress</t>
  </si>
  <si>
    <t>Případová studie</t>
  </si>
  <si>
    <t>3A Grafika externě</t>
  </si>
  <si>
    <t>3B Grafika vlastní</t>
  </si>
  <si>
    <t>Grafika vlastní</t>
  </si>
  <si>
    <t>Celkem</t>
  </si>
  <si>
    <t>Koordinace se Super IT</t>
  </si>
  <si>
    <t>Počet stran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</si>
</sst>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&quot;Kč&quot;_-;\-* #,##0\ &quot;Kč&quot;_-;_-* &quot;-&quot;??\ &quot;Kč&quot;_-;_-@_-"/>
    <numFmt numFmtId="165" formatCode="#,##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3F3F3F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indexed="64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64" fontId="3" fillId="0" borderId="3" xfId="0" applyNumberFormat="1" applyFont="1" applyBorder="1" applyAlignment="1">
      <alignment horizontal="right"/>
    </xf>
    <xf numFmtId="0" fontId="3" fillId="0" borderId="6" xfId="0" applyFont="1" applyBorder="1"/>
    <xf numFmtId="0" fontId="4" fillId="2" borderId="4" xfId="1" applyFont="1" applyBorder="1"/>
    <xf numFmtId="0" fontId="4" fillId="2" borderId="1" xfId="1" applyFont="1"/>
    <xf numFmtId="0" fontId="4" fillId="2" borderId="1" xfId="1" applyFont="1" applyAlignment="1">
      <alignment horizontal="center"/>
    </xf>
    <xf numFmtId="0" fontId="4" fillId="2" borderId="4" xfId="1" applyFont="1" applyBorder="1" applyAlignment="1">
      <alignment horizontal="center"/>
    </xf>
    <xf numFmtId="0" fontId="4" fillId="2" borderId="5" xfId="1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3" xfId="0" applyFont="1" applyFill="1" applyBorder="1"/>
    <xf numFmtId="0" fontId="2" fillId="0" borderId="3" xfId="0" applyFont="1" applyBorder="1"/>
    <xf numFmtId="0" fontId="3" fillId="0" borderId="1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2" borderId="3" xfId="1" applyFont="1" applyBorder="1"/>
    <xf numFmtId="0" fontId="4" fillId="2" borderId="7" xfId="1" applyFont="1" applyBorder="1"/>
    <xf numFmtId="0" fontId="4" fillId="2" borderId="3" xfId="1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2" fontId="3" fillId="0" borderId="0" xfId="0" applyNumberFormat="1" applyFont="1" applyBorder="1"/>
    <xf numFmtId="0" fontId="3" fillId="0" borderId="7" xfId="0" applyFont="1" applyBorder="1" applyAlignment="1">
      <alignment horizontal="right"/>
    </xf>
    <xf numFmtId="0" fontId="2" fillId="0" borderId="0" xfId="0" applyFont="1" applyAlignment="1"/>
    <xf numFmtId="1" fontId="3" fillId="0" borderId="11" xfId="0" applyNumberFormat="1" applyFont="1" applyBorder="1"/>
    <xf numFmtId="1" fontId="3" fillId="0" borderId="10" xfId="0" applyNumberFormat="1" applyFont="1" applyBorder="1"/>
    <xf numFmtId="165" fontId="3" fillId="0" borderId="0" xfId="0" applyNumberFormat="1" applyFont="1" applyBorder="1"/>
    <xf numFmtId="0" fontId="4" fillId="2" borderId="4" xfId="1" applyFont="1" applyBorder="1" applyAlignment="1"/>
    <xf numFmtId="0" fontId="4" fillId="2" borderId="3" xfId="1" applyFont="1" applyBorder="1" applyAlignment="1"/>
    <xf numFmtId="0" fontId="3" fillId="0" borderId="0" xfId="0" applyFont="1" applyAlignment="1">
      <alignment horizontal="right"/>
    </xf>
    <xf numFmtId="165" fontId="3" fillId="0" borderId="3" xfId="0" applyNumberFormat="1" applyFont="1" applyBorder="1" applyAlignment="1">
      <alignment horizontal="right"/>
    </xf>
    <xf numFmtId="1" fontId="2" fillId="0" borderId="0" xfId="0" applyNumberFormat="1" applyFont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5" fontId="3" fillId="0" borderId="10" xfId="0" applyNumberFormat="1" applyFont="1" applyBorder="1" applyAlignment="1">
      <alignment horizontal="right"/>
    </xf>
  </cellXfs>
  <cellStyles count="2">
    <cellStyle name="Normální" xfId="0" builtinId="0"/>
    <cellStyle name="Výstup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C32" sqref="C32"/>
    </sheetView>
  </sheetViews>
  <sheetFormatPr defaultRowHeight="15" x14ac:dyDescent="0.25"/>
  <cols>
    <col min="1" max="1" width="21.7109375" style="1" customWidth="1"/>
    <col min="2" max="2" width="12.140625" style="1" customWidth="1"/>
    <col min="3" max="3" width="17.85546875" style="1" customWidth="1"/>
    <col min="4" max="4" width="13.5703125" style="1" bestFit="1" customWidth="1"/>
    <col min="5" max="5" width="14" style="1" customWidth="1"/>
    <col min="6" max="6" width="14.140625" style="1" customWidth="1"/>
    <col min="7" max="7" width="15.28515625" style="1" bestFit="1" customWidth="1"/>
    <col min="8" max="16384" width="9.140625" style="1"/>
  </cols>
  <sheetData>
    <row r="1" spans="1:7" ht="15.75" x14ac:dyDescent="0.25">
      <c r="A1" s="20" t="s">
        <v>6</v>
      </c>
      <c r="B1" s="19"/>
      <c r="C1" s="19"/>
      <c r="D1" s="20">
        <v>1.5</v>
      </c>
      <c r="E1" s="19"/>
    </row>
    <row r="2" spans="1:7" ht="15.75" x14ac:dyDescent="0.25">
      <c r="A2" s="20" t="s">
        <v>7</v>
      </c>
      <c r="B2" s="19"/>
      <c r="C2" s="19"/>
      <c r="D2" s="20">
        <v>1.2</v>
      </c>
      <c r="E2" s="19"/>
    </row>
    <row r="3" spans="1:7" ht="15.75" x14ac:dyDescent="0.25">
      <c r="A3" s="20" t="s">
        <v>5</v>
      </c>
      <c r="B3" s="19"/>
      <c r="C3" s="19"/>
      <c r="D3" s="20">
        <v>915</v>
      </c>
      <c r="E3" s="19"/>
      <c r="F3" s="27"/>
    </row>
    <row r="4" spans="1:7" ht="15.75" x14ac:dyDescent="0.25">
      <c r="A4" s="20" t="s">
        <v>2</v>
      </c>
      <c r="B4" s="20"/>
      <c r="C4" s="20"/>
      <c r="D4" s="25">
        <f>365.25/12/7*5</f>
        <v>21.741071428571427</v>
      </c>
      <c r="E4" s="19"/>
    </row>
    <row r="5" spans="1:7" ht="15.75" x14ac:dyDescent="0.25">
      <c r="A5" s="20" t="s">
        <v>3</v>
      </c>
      <c r="B5" s="20"/>
      <c r="C5" s="20"/>
      <c r="D5" s="20">
        <v>7.5</v>
      </c>
      <c r="E5" s="19"/>
    </row>
    <row r="6" spans="1:7" ht="15.75" x14ac:dyDescent="0.25">
      <c r="A6" s="14"/>
      <c r="B6" s="14"/>
      <c r="C6" s="14"/>
      <c r="D6" s="26" t="s">
        <v>8</v>
      </c>
      <c r="E6" s="26" t="s">
        <v>9</v>
      </c>
    </row>
    <row r="7" spans="1:7" ht="15.75" x14ac:dyDescent="0.25">
      <c r="A7" s="20" t="s">
        <v>0</v>
      </c>
      <c r="B7" s="20"/>
      <c r="C7" s="20"/>
      <c r="D7" s="30">
        <v>42000</v>
      </c>
      <c r="E7" s="30">
        <f>D7/D4</f>
        <v>1931.8275154004109</v>
      </c>
    </row>
    <row r="8" spans="1:7" ht="15.75" x14ac:dyDescent="0.25">
      <c r="A8" s="20" t="s">
        <v>1</v>
      </c>
      <c r="B8" s="20"/>
      <c r="C8" s="20"/>
      <c r="D8" s="30">
        <v>110000</v>
      </c>
      <c r="E8" s="30">
        <f>D8/D4</f>
        <v>5059.5482546201238</v>
      </c>
      <c r="F8" s="19"/>
    </row>
    <row r="9" spans="1:7" ht="15.75" x14ac:dyDescent="0.25">
      <c r="A9" s="2"/>
      <c r="B9" s="2"/>
      <c r="C9" s="2"/>
      <c r="D9" s="3"/>
      <c r="E9" s="2"/>
      <c r="F9" s="2"/>
      <c r="G9" s="2"/>
    </row>
    <row r="10" spans="1:7" ht="15.75" x14ac:dyDescent="0.25">
      <c r="A10" s="2"/>
      <c r="B10" s="2"/>
      <c r="C10" s="2"/>
      <c r="D10" s="2"/>
      <c r="E10" s="2"/>
      <c r="F10" s="2"/>
      <c r="G10" s="2"/>
    </row>
    <row r="11" spans="1:7" ht="15.75" x14ac:dyDescent="0.25">
      <c r="A11" s="9"/>
      <c r="B11" s="31" t="s">
        <v>27</v>
      </c>
      <c r="C11" s="31" t="s">
        <v>12</v>
      </c>
      <c r="D11" s="31" t="s">
        <v>13</v>
      </c>
      <c r="E11" s="31" t="s">
        <v>14</v>
      </c>
      <c r="F11" s="31" t="s">
        <v>15</v>
      </c>
      <c r="G11" s="13" t="s">
        <v>16</v>
      </c>
    </row>
    <row r="12" spans="1:7" ht="15.75" x14ac:dyDescent="0.25">
      <c r="A12" s="6" t="s">
        <v>10</v>
      </c>
      <c r="B12" s="6">
        <f>D3</f>
        <v>915</v>
      </c>
      <c r="C12" s="6">
        <v>4</v>
      </c>
      <c r="D12" s="6">
        <f>D1</f>
        <v>1.5</v>
      </c>
      <c r="E12" s="6">
        <f>D2</f>
        <v>1.2</v>
      </c>
      <c r="F12" s="6">
        <f>CEILING((B12*C12*D12*E12/60/D5),1)</f>
        <v>15</v>
      </c>
      <c r="G12" s="7">
        <f>F12*E7</f>
        <v>28977.412731006163</v>
      </c>
    </row>
    <row r="13" spans="1:7" ht="15.75" x14ac:dyDescent="0.25">
      <c r="A13" s="6" t="s">
        <v>11</v>
      </c>
      <c r="B13" s="6">
        <f>D3</f>
        <v>915</v>
      </c>
      <c r="C13" s="6">
        <v>1.5</v>
      </c>
      <c r="D13" s="6">
        <f>D1</f>
        <v>1.5</v>
      </c>
      <c r="E13" s="6">
        <f>D2</f>
        <v>1.2</v>
      </c>
      <c r="F13" s="6">
        <f>CEILING((B13*C13*D13*E13/60/D5),1)</f>
        <v>6</v>
      </c>
      <c r="G13" s="7">
        <f>F13*E7</f>
        <v>11590.965092402465</v>
      </c>
    </row>
    <row r="14" spans="1:7" ht="15.75" x14ac:dyDescent="0.25">
      <c r="A14" s="6" t="s">
        <v>26</v>
      </c>
      <c r="B14" s="6"/>
      <c r="C14" s="6"/>
      <c r="D14" s="6"/>
      <c r="E14" s="6"/>
      <c r="F14" s="6">
        <v>1</v>
      </c>
      <c r="G14" s="7">
        <f>F14*E8</f>
        <v>5059.5482546201238</v>
      </c>
    </row>
    <row r="15" spans="1:7" ht="15.75" x14ac:dyDescent="0.25">
      <c r="A15" s="2"/>
      <c r="B15" s="2"/>
      <c r="C15" s="2"/>
      <c r="D15" s="2"/>
      <c r="E15" s="2"/>
      <c r="F15" s="2"/>
      <c r="G15" s="4"/>
    </row>
    <row r="16" spans="1:7" ht="15.75" x14ac:dyDescent="0.25">
      <c r="A16" s="9"/>
      <c r="B16" s="12"/>
      <c r="C16" s="12" t="s">
        <v>17</v>
      </c>
      <c r="D16" s="12" t="s">
        <v>13</v>
      </c>
      <c r="E16" s="12" t="s">
        <v>14</v>
      </c>
      <c r="F16" s="12" t="s">
        <v>15</v>
      </c>
      <c r="G16" s="13" t="s">
        <v>16</v>
      </c>
    </row>
    <row r="17" spans="1:7" ht="15.75" x14ac:dyDescent="0.25">
      <c r="A17" s="16" t="s">
        <v>18</v>
      </c>
      <c r="B17" s="17"/>
      <c r="C17" s="6">
        <v>5</v>
      </c>
      <c r="D17" s="24" t="s">
        <v>4</v>
      </c>
      <c r="E17" s="24" t="s">
        <v>4</v>
      </c>
      <c r="F17" s="24">
        <v>5</v>
      </c>
      <c r="G17" s="7">
        <v>15000</v>
      </c>
    </row>
    <row r="18" spans="1:7" ht="15.75" x14ac:dyDescent="0.25">
      <c r="A18" s="6" t="s">
        <v>24</v>
      </c>
      <c r="B18" s="6"/>
      <c r="C18" s="6">
        <v>3</v>
      </c>
      <c r="D18" s="6">
        <f>D1</f>
        <v>1.5</v>
      </c>
      <c r="E18" s="6">
        <f>D2</f>
        <v>1.2</v>
      </c>
      <c r="F18" s="6">
        <f>CEILING(C18*D18*E18,1)</f>
        <v>6</v>
      </c>
      <c r="G18" s="7">
        <f>F18*E7</f>
        <v>11590.965092402465</v>
      </c>
    </row>
    <row r="19" spans="1:7" ht="15.75" x14ac:dyDescent="0.25">
      <c r="A19" s="2"/>
      <c r="B19" s="2"/>
      <c r="C19" s="2"/>
      <c r="D19" s="4"/>
      <c r="E19" s="4"/>
      <c r="F19" s="2"/>
      <c r="G19" s="33"/>
    </row>
    <row r="20" spans="1:7" ht="15.75" x14ac:dyDescent="0.25">
      <c r="A20" s="10"/>
      <c r="B20" s="11"/>
      <c r="C20" s="12" t="s">
        <v>17</v>
      </c>
      <c r="D20" s="12" t="s">
        <v>13</v>
      </c>
      <c r="E20" s="12" t="s">
        <v>14</v>
      </c>
      <c r="F20" s="12" t="s">
        <v>15</v>
      </c>
      <c r="G20" s="11" t="s">
        <v>16</v>
      </c>
    </row>
    <row r="21" spans="1:7" ht="15.75" x14ac:dyDescent="0.25">
      <c r="A21" s="6" t="s">
        <v>19</v>
      </c>
      <c r="B21" s="8"/>
      <c r="C21" s="6">
        <v>0.5</v>
      </c>
      <c r="D21" s="6">
        <v>1.5</v>
      </c>
      <c r="E21" s="6">
        <v>1.2</v>
      </c>
      <c r="F21" s="6">
        <f>CEILING(C21*D21*E21,1)</f>
        <v>1</v>
      </c>
      <c r="G21" s="34">
        <f>F21*E7</f>
        <v>1931.8275154004109</v>
      </c>
    </row>
    <row r="22" spans="1:7" ht="15.75" x14ac:dyDescent="0.25">
      <c r="A22" s="6" t="s">
        <v>21</v>
      </c>
      <c r="B22" s="8"/>
      <c r="C22" s="6">
        <v>5</v>
      </c>
      <c r="D22" s="24" t="s">
        <v>4</v>
      </c>
      <c r="E22" s="24" t="s">
        <v>4</v>
      </c>
      <c r="F22" s="24">
        <f>C22</f>
        <v>5</v>
      </c>
      <c r="G22" s="34">
        <f>F22*8*250</f>
        <v>10000</v>
      </c>
    </row>
    <row r="23" spans="1:7" ht="15.75" x14ac:dyDescent="0.25">
      <c r="A23" s="6" t="s">
        <v>20</v>
      </c>
      <c r="B23" s="6"/>
      <c r="C23" s="14"/>
      <c r="D23" s="14"/>
      <c r="E23" s="14"/>
      <c r="F23" s="15"/>
      <c r="G23" s="34">
        <v>2500</v>
      </c>
    </row>
    <row r="24" spans="1:7" x14ac:dyDescent="0.25">
      <c r="G24" s="35"/>
    </row>
    <row r="25" spans="1:7" ht="15.75" x14ac:dyDescent="0.25">
      <c r="A25" s="21" t="s">
        <v>25</v>
      </c>
      <c r="B25" s="22"/>
      <c r="C25" s="22"/>
      <c r="D25" s="22"/>
      <c r="E25" s="22"/>
      <c r="F25" s="32" t="s">
        <v>15</v>
      </c>
      <c r="G25" s="23" t="s">
        <v>25</v>
      </c>
    </row>
    <row r="26" spans="1:7" ht="15.75" x14ac:dyDescent="0.25">
      <c r="A26" s="18" t="s">
        <v>22</v>
      </c>
      <c r="B26" s="20"/>
      <c r="C26" s="20"/>
      <c r="D26" s="20"/>
      <c r="E26" s="20"/>
      <c r="F26" s="28">
        <f>F12/2+F13+F14+F17+F21+F22</f>
        <v>25.5</v>
      </c>
      <c r="G26" s="36">
        <f>CEILING(SUM(G12:G14,G17,G21:G23),1000)</f>
        <v>76000</v>
      </c>
    </row>
    <row r="27" spans="1:7" ht="15.75" x14ac:dyDescent="0.25">
      <c r="A27" s="18" t="s">
        <v>23</v>
      </c>
      <c r="B27" s="5"/>
      <c r="C27" s="5"/>
      <c r="D27" s="5"/>
      <c r="E27" s="5"/>
      <c r="F27" s="29">
        <f>F12/2+F13+F14+F18+F21+F22</f>
        <v>26.5</v>
      </c>
      <c r="G27" s="37">
        <f>CEILING(SUM(G12:G14,G18,G21:G23),1000)</f>
        <v>72000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Honzik</dc:creator>
  <cp:lastModifiedBy>Honzik</cp:lastModifiedBy>
  <dcterms:created xsi:type="dcterms:W3CDTF">2015-05-05T21:06:37Z</dcterms:created>
  <dcterms:modified xsi:type="dcterms:W3CDTF">2015-05-21T18:29:19Z</dcterms:modified>
</cp:coreProperties>
</file>