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rka\Documents\FS ČVUT - strojárna\ing\Diplomka\"/>
    </mc:Choice>
  </mc:AlternateContent>
  <xr:revisionPtr revIDLastSave="0" documentId="13_ncr:1_{428E5F90-03FD-438B-894C-6A2ED606F530}" xr6:coauthVersionLast="47" xr6:coauthVersionMax="47" xr10:uidLastSave="{00000000-0000-0000-0000-000000000000}"/>
  <bookViews>
    <workbookView xWindow="-108" yWindow="-108" windowWidth="23256" windowHeight="12576" xr2:uid="{9BAD6D49-9D47-48BE-A73F-10FC422CF7F7}"/>
  </bookViews>
  <sheets>
    <sheet name="doma" sheetId="1" r:id="rId1"/>
    <sheet name="mimo" sheetId="2" r:id="rId2"/>
    <sheet name="List1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2" i="2" l="1"/>
  <c r="I32" i="1"/>
  <c r="I30" i="1"/>
  <c r="H30" i="1"/>
  <c r="H30" i="2"/>
  <c r="G30" i="2"/>
  <c r="G30" i="1"/>
  <c r="H21" i="2" l="1"/>
  <c r="T28" i="2"/>
  <c r="S28" i="2"/>
  <c r="R28" i="2"/>
  <c r="Q28" i="2"/>
  <c r="T27" i="2"/>
  <c r="S27" i="2"/>
  <c r="R27" i="2"/>
  <c r="Q27" i="2"/>
  <c r="T26" i="2"/>
  <c r="S26" i="2"/>
  <c r="R26" i="2"/>
  <c r="Q26" i="2"/>
  <c r="T25" i="2"/>
  <c r="S25" i="2"/>
  <c r="R25" i="2"/>
  <c r="Q25" i="2"/>
  <c r="T24" i="2"/>
  <c r="S24" i="2"/>
  <c r="R24" i="2"/>
  <c r="Q24" i="2"/>
  <c r="T23" i="2"/>
  <c r="S23" i="2"/>
  <c r="R23" i="2"/>
  <c r="Q23" i="2"/>
  <c r="T22" i="2"/>
  <c r="S22" i="2"/>
  <c r="R22" i="2"/>
  <c r="Q22" i="2"/>
  <c r="T21" i="2"/>
  <c r="S21" i="2"/>
  <c r="R21" i="2"/>
  <c r="Q21" i="2"/>
  <c r="T20" i="2"/>
  <c r="S20" i="2"/>
  <c r="R20" i="2"/>
  <c r="Q20" i="2"/>
  <c r="T19" i="2"/>
  <c r="S19" i="2"/>
  <c r="R19" i="2"/>
  <c r="Q19" i="2"/>
  <c r="T18" i="2"/>
  <c r="S18" i="2"/>
  <c r="R18" i="2"/>
  <c r="Q18" i="2"/>
  <c r="T17" i="2"/>
  <c r="S17" i="2"/>
  <c r="R17" i="2"/>
  <c r="Q17" i="2"/>
  <c r="T16" i="2"/>
  <c r="S16" i="2"/>
  <c r="R16" i="2"/>
  <c r="Q16" i="2"/>
  <c r="T15" i="2"/>
  <c r="S15" i="2"/>
  <c r="R15" i="2"/>
  <c r="Q15" i="2"/>
  <c r="T14" i="2"/>
  <c r="S14" i="2"/>
  <c r="R14" i="2"/>
  <c r="Q14" i="2"/>
  <c r="T13" i="2"/>
  <c r="S13" i="2"/>
  <c r="R13" i="2"/>
  <c r="Q13" i="2"/>
  <c r="T12" i="2"/>
  <c r="S12" i="2"/>
  <c r="R12" i="2"/>
  <c r="Q12" i="2"/>
  <c r="T11" i="2"/>
  <c r="S11" i="2"/>
  <c r="R11" i="2"/>
  <c r="Q11" i="2"/>
  <c r="T10" i="2"/>
  <c r="S10" i="2"/>
  <c r="R10" i="2"/>
  <c r="Q10" i="2"/>
  <c r="T9" i="2"/>
  <c r="S9" i="2"/>
  <c r="R9" i="2"/>
  <c r="Q9" i="2"/>
  <c r="T8" i="2"/>
  <c r="S8" i="2"/>
  <c r="R8" i="2"/>
  <c r="Q8" i="2"/>
  <c r="T7" i="2"/>
  <c r="S7" i="2"/>
  <c r="R7" i="2"/>
  <c r="Q7" i="2"/>
  <c r="T6" i="2"/>
  <c r="S6" i="2"/>
  <c r="R6" i="2"/>
  <c r="Q6" i="2"/>
  <c r="T5" i="2"/>
  <c r="S5" i="2"/>
  <c r="R5" i="2"/>
  <c r="Q5" i="2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5" i="1"/>
  <c r="G28" i="1"/>
  <c r="G27" i="1"/>
  <c r="G22" i="1"/>
  <c r="G20" i="1"/>
  <c r="G19" i="1"/>
  <c r="G14" i="1"/>
  <c r="G12" i="1"/>
  <c r="G11" i="1"/>
  <c r="G6" i="1"/>
  <c r="G24" i="2"/>
  <c r="H28" i="2"/>
  <c r="H27" i="2"/>
  <c r="H26" i="2"/>
  <c r="H25" i="2"/>
  <c r="H24" i="2"/>
  <c r="H23" i="2"/>
  <c r="G23" i="2" s="1"/>
  <c r="H22" i="2"/>
  <c r="H20" i="2"/>
  <c r="H19" i="2"/>
  <c r="H18" i="2"/>
  <c r="H17" i="2"/>
  <c r="H16" i="2"/>
  <c r="G16" i="2" s="1"/>
  <c r="H15" i="2"/>
  <c r="G15" i="2" s="1"/>
  <c r="H14" i="2"/>
  <c r="H13" i="2"/>
  <c r="H12" i="2"/>
  <c r="H11" i="2"/>
  <c r="H10" i="2"/>
  <c r="H9" i="2"/>
  <c r="H8" i="2"/>
  <c r="G8" i="2" s="1"/>
  <c r="H7" i="2"/>
  <c r="G7" i="2" s="1"/>
  <c r="H6" i="2"/>
  <c r="H5" i="2"/>
  <c r="H6" i="1"/>
  <c r="H7" i="1"/>
  <c r="G7" i="1" s="1"/>
  <c r="H8" i="1"/>
  <c r="G8" i="1" s="1"/>
  <c r="H9" i="1"/>
  <c r="G9" i="1" s="1"/>
  <c r="H10" i="1"/>
  <c r="G10" i="1" s="1"/>
  <c r="H11" i="1"/>
  <c r="H12" i="1"/>
  <c r="H13" i="1"/>
  <c r="G13" i="1" s="1"/>
  <c r="H14" i="1"/>
  <c r="H15" i="1"/>
  <c r="G15" i="1" s="1"/>
  <c r="H16" i="1"/>
  <c r="G16" i="1" s="1"/>
  <c r="H17" i="1"/>
  <c r="G17" i="1" s="1"/>
  <c r="H18" i="1"/>
  <c r="G18" i="1" s="1"/>
  <c r="H19" i="1"/>
  <c r="H20" i="1"/>
  <c r="H21" i="1"/>
  <c r="G21" i="1" s="1"/>
  <c r="H22" i="1"/>
  <c r="H23" i="1"/>
  <c r="G23" i="1" s="1"/>
  <c r="H24" i="1"/>
  <c r="G24" i="1" s="1"/>
  <c r="H25" i="1"/>
  <c r="G25" i="1" s="1"/>
  <c r="H26" i="1"/>
  <c r="G26" i="1" s="1"/>
  <c r="H27" i="1"/>
  <c r="H28" i="1"/>
  <c r="H5" i="1"/>
  <c r="G5" i="1" s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6" i="2"/>
  <c r="I7" i="2"/>
  <c r="I8" i="2"/>
  <c r="I9" i="2"/>
  <c r="G9" i="2" s="1"/>
  <c r="I10" i="2"/>
  <c r="G10" i="2" s="1"/>
  <c r="I11" i="2"/>
  <c r="G11" i="2" s="1"/>
  <c r="I12" i="2"/>
  <c r="G12" i="2" s="1"/>
  <c r="I13" i="2"/>
  <c r="G13" i="2" s="1"/>
  <c r="I14" i="2"/>
  <c r="I15" i="2"/>
  <c r="I16" i="2"/>
  <c r="I17" i="2"/>
  <c r="G17" i="2" s="1"/>
  <c r="I18" i="2"/>
  <c r="G18" i="2" s="1"/>
  <c r="I19" i="2"/>
  <c r="G19" i="2" s="1"/>
  <c r="I20" i="2"/>
  <c r="G20" i="2" s="1"/>
  <c r="I21" i="2"/>
  <c r="G21" i="2" s="1"/>
  <c r="I22" i="2"/>
  <c r="I23" i="2"/>
  <c r="I24" i="2"/>
  <c r="I25" i="2"/>
  <c r="G25" i="2" s="1"/>
  <c r="I26" i="2"/>
  <c r="G26" i="2" s="1"/>
  <c r="I27" i="2"/>
  <c r="G27" i="2" s="1"/>
  <c r="I28" i="2"/>
  <c r="G28" i="2" s="1"/>
  <c r="I5" i="2"/>
  <c r="E8" i="1"/>
  <c r="E9" i="1"/>
  <c r="E21" i="1"/>
  <c r="E21" i="2" s="1"/>
  <c r="E23" i="1"/>
  <c r="E23" i="2" s="1"/>
  <c r="D2" i="1"/>
  <c r="E10" i="1" s="1"/>
  <c r="D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2" i="2"/>
  <c r="F2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5" i="1"/>
  <c r="D29" i="1"/>
  <c r="G22" i="2" l="1"/>
  <c r="G14" i="2"/>
  <c r="G6" i="2"/>
  <c r="H29" i="2"/>
  <c r="G5" i="2"/>
  <c r="G29" i="2" s="1"/>
  <c r="E5" i="1"/>
  <c r="E16" i="1"/>
  <c r="E28" i="1"/>
  <c r="E28" i="2" s="1"/>
  <c r="E15" i="1"/>
  <c r="E17" i="1"/>
  <c r="E25" i="1"/>
  <c r="E25" i="2" s="1"/>
  <c r="E13" i="1"/>
  <c r="E24" i="1"/>
  <c r="E24" i="2" s="1"/>
  <c r="E12" i="1"/>
  <c r="E20" i="1"/>
  <c r="E7" i="1"/>
  <c r="H29" i="1"/>
  <c r="E22" i="1"/>
  <c r="E22" i="2" s="1"/>
  <c r="E14" i="1"/>
  <c r="E6" i="1"/>
  <c r="E27" i="1"/>
  <c r="E27" i="2" s="1"/>
  <c r="E19" i="1"/>
  <c r="E11" i="1"/>
  <c r="E26" i="1"/>
  <c r="E26" i="2" s="1"/>
  <c r="E18" i="1"/>
  <c r="I29" i="1"/>
  <c r="I29" i="2"/>
  <c r="F29" i="1"/>
  <c r="F30" i="1" s="1"/>
  <c r="F29" i="2"/>
  <c r="F30" i="2" s="1"/>
  <c r="E29" i="1" l="1"/>
  <c r="E30" i="1" s="1"/>
  <c r="I30" i="2"/>
  <c r="I31" i="2"/>
  <c r="I31" i="1"/>
  <c r="E29" i="2"/>
  <c r="E30" i="2" s="1"/>
  <c r="G29" i="1"/>
</calcChain>
</file>

<file path=xl/sharedStrings.xml><?xml version="1.0" encoding="utf-8"?>
<sst xmlns="http://schemas.openxmlformats.org/spreadsheetml/2006/main" count="82" uniqueCount="29">
  <si>
    <t>os (akt)</t>
  </si>
  <si>
    <t>doma</t>
  </si>
  <si>
    <t>VZT</t>
  </si>
  <si>
    <t>os (fyz)</t>
  </si>
  <si>
    <t>m3/h</t>
  </si>
  <si>
    <t>m3</t>
  </si>
  <si>
    <t>mimo</t>
  </si>
  <si>
    <t>EL</t>
  </si>
  <si>
    <t>osvetleni</t>
  </si>
  <si>
    <t>vareni</t>
  </si>
  <si>
    <t>zaklad</t>
  </si>
  <si>
    <t>zabava</t>
  </si>
  <si>
    <t>Qi</t>
  </si>
  <si>
    <t>W/os</t>
  </si>
  <si>
    <t>Qos</t>
  </si>
  <si>
    <t>TV (litry)</t>
  </si>
  <si>
    <t>TV (%)</t>
  </si>
  <si>
    <t>čas</t>
  </si>
  <si>
    <t>[litry]</t>
  </si>
  <si>
    <t>[m3/h]</t>
  </si>
  <si>
    <t>[W]</t>
  </si>
  <si>
    <t>[-]</t>
  </si>
  <si>
    <t>[%]</t>
  </si>
  <si>
    <t>[h]</t>
  </si>
  <si>
    <t>TV</t>
  </si>
  <si>
    <t>l/os.den</t>
  </si>
  <si>
    <t>l/den</t>
  </si>
  <si>
    <t>os (neakt)</t>
  </si>
  <si>
    <t>Qel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</si>
</sst>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2" fontId="0" fillId="0" borderId="0" xfId="0" applyNumberFormat="1"/>
    <xf numFmtId="1" fontId="0" fillId="0" borderId="0" xfId="0" applyNumberFormat="1"/>
    <xf numFmtId="164" fontId="0" fillId="0" borderId="0" xfId="0" applyNumberFormat="1"/>
    <xf numFmtId="0" fontId="1" fillId="0" borderId="0" xfId="0" applyFont="1"/>
    <xf numFmtId="0" fontId="0" fillId="2" borderId="0" xfId="0" applyFill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v>Neaktivní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doma!$Q$5:$Q$28</c:f>
              <c:numCache>
                <c:formatCode>General</c:formatCode>
                <c:ptCount val="24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2</c:v>
                </c:pt>
                <c:pt idx="22">
                  <c:v>4</c:v>
                </c:pt>
                <c:pt idx="2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0A-421F-9269-4566E51BC061}"/>
            </c:ext>
          </c:extLst>
        </c:ser>
        <c:ser>
          <c:idx val="1"/>
          <c:order val="1"/>
          <c:tx>
            <c:v>Aktivní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doma!$R$5:$R$28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4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2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0A-421F-9269-4566E51BC0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27563040"/>
        <c:axId val="527562680"/>
      </c:barChart>
      <c:catAx>
        <c:axId val="5275630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Čas</a:t>
                </a:r>
                <a:r>
                  <a:rPr lang="cs-CZ" baseline="0"/>
                  <a:t> (h)</a:t>
                </a:r>
                <a:endParaRPr lang="cs-CZ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527562680"/>
        <c:crosses val="autoZero"/>
        <c:auto val="1"/>
        <c:lblAlgn val="ctr"/>
        <c:lblOffset val="100"/>
        <c:noMultiLvlLbl val="0"/>
      </c:catAx>
      <c:valAx>
        <c:axId val="527562680"/>
        <c:scaling>
          <c:orientation val="minMax"/>
          <c:max val="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Počet přítomných</a:t>
                </a:r>
                <a:r>
                  <a:rPr lang="cs-CZ" baseline="0"/>
                  <a:t> osob (-)</a:t>
                </a:r>
                <a:endParaRPr lang="cs-CZ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527563040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v>Technologie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doma!$S$5:$S$28</c:f>
              <c:numCache>
                <c:formatCode>0</c:formatCode>
                <c:ptCount val="24"/>
                <c:pt idx="0">
                  <c:v>50</c:v>
                </c:pt>
                <c:pt idx="1">
                  <c:v>50</c:v>
                </c:pt>
                <c:pt idx="2">
                  <c:v>50</c:v>
                </c:pt>
                <c:pt idx="3">
                  <c:v>50</c:v>
                </c:pt>
                <c:pt idx="4">
                  <c:v>50</c:v>
                </c:pt>
                <c:pt idx="5">
                  <c:v>50</c:v>
                </c:pt>
                <c:pt idx="6">
                  <c:v>133.33333333333337</c:v>
                </c:pt>
                <c:pt idx="7">
                  <c:v>83.333333333333314</c:v>
                </c:pt>
                <c:pt idx="8">
                  <c:v>66.666666666666686</c:v>
                </c:pt>
                <c:pt idx="9">
                  <c:v>66.666666666666686</c:v>
                </c:pt>
                <c:pt idx="10">
                  <c:v>150</c:v>
                </c:pt>
                <c:pt idx="11">
                  <c:v>550</c:v>
                </c:pt>
                <c:pt idx="12">
                  <c:v>66.666666666666686</c:v>
                </c:pt>
                <c:pt idx="13">
                  <c:v>66.666666666666686</c:v>
                </c:pt>
                <c:pt idx="14">
                  <c:v>50</c:v>
                </c:pt>
                <c:pt idx="15">
                  <c:v>50</c:v>
                </c:pt>
                <c:pt idx="16">
                  <c:v>83.333333333333314</c:v>
                </c:pt>
                <c:pt idx="17">
                  <c:v>183.33333333333337</c:v>
                </c:pt>
                <c:pt idx="18">
                  <c:v>566.66666666666663</c:v>
                </c:pt>
                <c:pt idx="19">
                  <c:v>183.33333333333337</c:v>
                </c:pt>
                <c:pt idx="20">
                  <c:v>83.333333333333314</c:v>
                </c:pt>
                <c:pt idx="21">
                  <c:v>83.333333333333314</c:v>
                </c:pt>
                <c:pt idx="22">
                  <c:v>66.666666666666686</c:v>
                </c:pt>
                <c:pt idx="23">
                  <c:v>66.666666666666686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FB-4ECB-9CA0-A26A0D10A9F6}"/>
            </c:ext>
          </c:extLst>
        </c:ser>
        <c:ser>
          <c:idx val="1"/>
          <c:order val="1"/>
          <c:tx>
            <c:v>Osoby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doma!$T$5:$T$28</c:f>
              <c:numCache>
                <c:formatCode>General</c:formatCode>
                <c:ptCount val="24"/>
                <c:pt idx="0">
                  <c:v>280</c:v>
                </c:pt>
                <c:pt idx="1">
                  <c:v>280</c:v>
                </c:pt>
                <c:pt idx="2">
                  <c:v>280</c:v>
                </c:pt>
                <c:pt idx="3">
                  <c:v>280</c:v>
                </c:pt>
                <c:pt idx="4">
                  <c:v>280</c:v>
                </c:pt>
                <c:pt idx="5">
                  <c:v>280</c:v>
                </c:pt>
                <c:pt idx="6">
                  <c:v>280</c:v>
                </c:pt>
                <c:pt idx="7">
                  <c:v>280</c:v>
                </c:pt>
                <c:pt idx="8">
                  <c:v>140</c:v>
                </c:pt>
                <c:pt idx="9">
                  <c:v>140</c:v>
                </c:pt>
                <c:pt idx="10">
                  <c:v>140</c:v>
                </c:pt>
                <c:pt idx="11">
                  <c:v>140</c:v>
                </c:pt>
                <c:pt idx="12">
                  <c:v>140</c:v>
                </c:pt>
                <c:pt idx="13">
                  <c:v>140</c:v>
                </c:pt>
                <c:pt idx="14">
                  <c:v>140</c:v>
                </c:pt>
                <c:pt idx="15">
                  <c:v>140</c:v>
                </c:pt>
                <c:pt idx="16">
                  <c:v>140</c:v>
                </c:pt>
                <c:pt idx="17">
                  <c:v>140</c:v>
                </c:pt>
                <c:pt idx="18">
                  <c:v>280</c:v>
                </c:pt>
                <c:pt idx="19">
                  <c:v>280</c:v>
                </c:pt>
                <c:pt idx="20">
                  <c:v>280</c:v>
                </c:pt>
                <c:pt idx="21">
                  <c:v>280</c:v>
                </c:pt>
                <c:pt idx="22">
                  <c:v>280</c:v>
                </c:pt>
                <c:pt idx="23">
                  <c:v>280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3FB-4ECB-9CA0-A26A0D10A9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16590656"/>
        <c:axId val="716588856"/>
      </c:barChart>
      <c:catAx>
        <c:axId val="716590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Čas</a:t>
                </a:r>
                <a:r>
                  <a:rPr lang="cs-CZ" baseline="0"/>
                  <a:t> (h)</a:t>
                </a:r>
                <a:endParaRPr lang="cs-CZ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716588856"/>
        <c:crosses val="autoZero"/>
        <c:auto val="1"/>
        <c:lblAlgn val="ctr"/>
        <c:lblOffset val="100"/>
        <c:noMultiLvlLbl val="0"/>
      </c:catAx>
      <c:valAx>
        <c:axId val="716588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Vnitřní</a:t>
                </a:r>
                <a:r>
                  <a:rPr lang="cs-CZ" baseline="0"/>
                  <a:t> tepelné zisky (W)</a:t>
                </a:r>
                <a:endParaRPr lang="cs-CZ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716590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v>Základní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doma!$J$5:$J$28</c:f>
              <c:numCache>
                <c:formatCode>General</c:formatCode>
                <c:ptCount val="24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6C-4B53-A52D-C8525078F49E}"/>
            </c:ext>
          </c:extLst>
        </c:ser>
        <c:ser>
          <c:idx val="1"/>
          <c:order val="1"/>
          <c:tx>
            <c:v>Osvětlení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doma!$K$5:$K$28</c:f>
              <c:numCache>
                <c:formatCode>General</c:formatCode>
                <c:ptCount val="24"/>
                <c:pt idx="6">
                  <c:v>50</c:v>
                </c:pt>
                <c:pt idx="7">
                  <c:v>50</c:v>
                </c:pt>
                <c:pt idx="16">
                  <c:v>50</c:v>
                </c:pt>
                <c:pt idx="17">
                  <c:v>50</c:v>
                </c:pt>
                <c:pt idx="18">
                  <c:v>50</c:v>
                </c:pt>
                <c:pt idx="19">
                  <c:v>50</c:v>
                </c:pt>
                <c:pt idx="20">
                  <c:v>50</c:v>
                </c:pt>
                <c:pt idx="21">
                  <c:v>50</c:v>
                </c:pt>
                <c:pt idx="22">
                  <c:v>50</c:v>
                </c:pt>
                <c:pt idx="2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6C-4B53-A52D-C8525078F49E}"/>
            </c:ext>
          </c:extLst>
        </c:ser>
        <c:ser>
          <c:idx val="2"/>
          <c:order val="2"/>
          <c:tx>
            <c:v>Vzduchotechnika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doma!$L$5:$L$28</c:f>
              <c:numCache>
                <c:formatCode>General</c:formatCode>
                <c:ptCount val="24"/>
                <c:pt idx="0">
                  <c:v>50</c:v>
                </c:pt>
                <c:pt idx="1">
                  <c:v>50</c:v>
                </c:pt>
                <c:pt idx="2">
                  <c:v>50</c:v>
                </c:pt>
                <c:pt idx="3">
                  <c:v>50</c:v>
                </c:pt>
                <c:pt idx="4">
                  <c:v>50</c:v>
                </c:pt>
                <c:pt idx="5">
                  <c:v>50</c:v>
                </c:pt>
                <c:pt idx="6">
                  <c:v>50</c:v>
                </c:pt>
                <c:pt idx="7">
                  <c:v>50</c:v>
                </c:pt>
                <c:pt idx="8">
                  <c:v>50</c:v>
                </c:pt>
                <c:pt idx="9">
                  <c:v>50</c:v>
                </c:pt>
                <c:pt idx="10">
                  <c:v>50</c:v>
                </c:pt>
                <c:pt idx="11">
                  <c:v>50</c:v>
                </c:pt>
                <c:pt idx="12">
                  <c:v>50</c:v>
                </c:pt>
                <c:pt idx="13">
                  <c:v>50</c:v>
                </c:pt>
                <c:pt idx="14">
                  <c:v>50</c:v>
                </c:pt>
                <c:pt idx="15">
                  <c:v>50</c:v>
                </c:pt>
                <c:pt idx="16">
                  <c:v>50</c:v>
                </c:pt>
                <c:pt idx="17">
                  <c:v>50</c:v>
                </c:pt>
                <c:pt idx="18">
                  <c:v>50</c:v>
                </c:pt>
                <c:pt idx="19">
                  <c:v>50</c:v>
                </c:pt>
                <c:pt idx="20">
                  <c:v>50</c:v>
                </c:pt>
                <c:pt idx="21">
                  <c:v>50</c:v>
                </c:pt>
                <c:pt idx="22">
                  <c:v>50</c:v>
                </c:pt>
                <c:pt idx="2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26C-4B53-A52D-C8525078F49E}"/>
            </c:ext>
          </c:extLst>
        </c:ser>
        <c:ser>
          <c:idx val="3"/>
          <c:order val="3"/>
          <c:tx>
            <c:v>Vaření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doma!$M$5:$M$28</c:f>
              <c:numCache>
                <c:formatCode>General</c:formatCode>
                <c:ptCount val="24"/>
                <c:pt idx="6">
                  <c:v>200</c:v>
                </c:pt>
                <c:pt idx="7">
                  <c:v>50</c:v>
                </c:pt>
                <c:pt idx="10">
                  <c:v>300</c:v>
                </c:pt>
                <c:pt idx="11">
                  <c:v>1500</c:v>
                </c:pt>
                <c:pt idx="17">
                  <c:v>300</c:v>
                </c:pt>
                <c:pt idx="18">
                  <c:v>1500</c:v>
                </c:pt>
                <c:pt idx="19">
                  <c:v>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26C-4B53-A52D-C8525078F49E}"/>
            </c:ext>
          </c:extLst>
        </c:ser>
        <c:ser>
          <c:idx val="4"/>
          <c:order val="4"/>
          <c:tx>
            <c:v>Zábava</c:v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doma!$N$5:$N$28</c:f>
              <c:numCache>
                <c:formatCode>General</c:formatCode>
                <c:ptCount val="24"/>
                <c:pt idx="8">
                  <c:v>50</c:v>
                </c:pt>
                <c:pt idx="9">
                  <c:v>50</c:v>
                </c:pt>
                <c:pt idx="12">
                  <c:v>50</c:v>
                </c:pt>
                <c:pt idx="13">
                  <c:v>50</c:v>
                </c:pt>
                <c:pt idx="16">
                  <c:v>50</c:v>
                </c:pt>
                <c:pt idx="17">
                  <c:v>50</c:v>
                </c:pt>
                <c:pt idx="19">
                  <c:v>50</c:v>
                </c:pt>
                <c:pt idx="20">
                  <c:v>50</c:v>
                </c:pt>
                <c:pt idx="21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26C-4B53-A52D-C8525078F4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54554512"/>
        <c:axId val="554555592"/>
      </c:barChart>
      <c:catAx>
        <c:axId val="5545545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Čas (h)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554555592"/>
        <c:crosses val="autoZero"/>
        <c:auto val="1"/>
        <c:lblAlgn val="ctr"/>
        <c:lblOffset val="100"/>
        <c:noMultiLvlLbl val="0"/>
      </c:catAx>
      <c:valAx>
        <c:axId val="554555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Elektrický</a:t>
                </a:r>
                <a:r>
                  <a:rPr lang="cs-CZ" baseline="0"/>
                  <a:t> příkon (W)</a:t>
                </a:r>
                <a:endParaRPr lang="cs-CZ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5545545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doma!$F$5:$F$28</c:f>
              <c:numCache>
                <c:formatCode>General</c:formatCode>
                <c:ptCount val="24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50</c:v>
                </c:pt>
                <c:pt idx="9">
                  <c:v>50</c:v>
                </c:pt>
                <c:pt idx="10">
                  <c:v>50</c:v>
                </c:pt>
                <c:pt idx="11">
                  <c:v>50</c:v>
                </c:pt>
                <c:pt idx="12">
                  <c:v>50</c:v>
                </c:pt>
                <c:pt idx="13">
                  <c:v>50</c:v>
                </c:pt>
                <c:pt idx="14">
                  <c:v>50</c:v>
                </c:pt>
                <c:pt idx="15">
                  <c:v>50</c:v>
                </c:pt>
                <c:pt idx="16">
                  <c:v>50</c:v>
                </c:pt>
                <c:pt idx="17">
                  <c:v>50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A0-4479-A35F-6277F7926D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18773600"/>
        <c:axId val="518771080"/>
      </c:barChart>
      <c:catAx>
        <c:axId val="5187736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Čas (h)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518771080"/>
        <c:crosses val="autoZero"/>
        <c:auto val="1"/>
        <c:lblAlgn val="ctr"/>
        <c:lblOffset val="100"/>
        <c:noMultiLvlLbl val="0"/>
      </c:catAx>
      <c:valAx>
        <c:axId val="518771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Průtok</a:t>
                </a:r>
                <a:r>
                  <a:rPr lang="cs-CZ" baseline="0"/>
                  <a:t> větracího vzduchu (m</a:t>
                </a:r>
                <a:r>
                  <a:rPr lang="cs-CZ" baseline="30000"/>
                  <a:t>3</a:t>
                </a:r>
                <a:r>
                  <a:rPr lang="cs-CZ" baseline="0"/>
                  <a:t>/h)</a:t>
                </a:r>
                <a:endParaRPr lang="cs-CZ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518773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v>Neaktivní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mimo!$Q$5:$Q$28</c:f>
              <c:numCache>
                <c:formatCode>General</c:formatCode>
                <c:ptCount val="24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2</c:v>
                </c:pt>
                <c:pt idx="22">
                  <c:v>4</c:v>
                </c:pt>
                <c:pt idx="2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2D-4E5E-8995-EE1BE89DC4EE}"/>
            </c:ext>
          </c:extLst>
        </c:ser>
        <c:ser>
          <c:idx val="1"/>
          <c:order val="1"/>
          <c:tx>
            <c:v>Aktivní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mimo!$R$5:$R$28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</c:v>
                </c:pt>
                <c:pt idx="17">
                  <c:v>3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2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22D-4E5E-8995-EE1BE89DC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27563040"/>
        <c:axId val="527562680"/>
      </c:barChart>
      <c:catAx>
        <c:axId val="5275630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Čas</a:t>
                </a:r>
                <a:r>
                  <a:rPr lang="cs-CZ" baseline="0"/>
                  <a:t> (h)</a:t>
                </a:r>
                <a:endParaRPr lang="cs-CZ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527562680"/>
        <c:crosses val="autoZero"/>
        <c:auto val="1"/>
        <c:lblAlgn val="ctr"/>
        <c:lblOffset val="100"/>
        <c:noMultiLvlLbl val="0"/>
      </c:catAx>
      <c:valAx>
        <c:axId val="527562680"/>
        <c:scaling>
          <c:orientation val="minMax"/>
          <c:max val="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Počet přítomných</a:t>
                </a:r>
                <a:r>
                  <a:rPr lang="cs-CZ" baseline="0"/>
                  <a:t> osob (-)</a:t>
                </a:r>
                <a:endParaRPr lang="cs-CZ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527563040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v>Technologie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mimo!$S$5:$S$28</c:f>
              <c:numCache>
                <c:formatCode>0</c:formatCode>
                <c:ptCount val="24"/>
                <c:pt idx="0">
                  <c:v>50</c:v>
                </c:pt>
                <c:pt idx="1">
                  <c:v>50</c:v>
                </c:pt>
                <c:pt idx="2">
                  <c:v>50</c:v>
                </c:pt>
                <c:pt idx="3">
                  <c:v>50</c:v>
                </c:pt>
                <c:pt idx="4">
                  <c:v>50</c:v>
                </c:pt>
                <c:pt idx="5">
                  <c:v>50</c:v>
                </c:pt>
                <c:pt idx="6">
                  <c:v>133.33333333333337</c:v>
                </c:pt>
                <c:pt idx="7">
                  <c:v>83.333333333333314</c:v>
                </c:pt>
                <c:pt idx="8">
                  <c:v>33.333333333333336</c:v>
                </c:pt>
                <c:pt idx="9">
                  <c:v>33.333333333333336</c:v>
                </c:pt>
                <c:pt idx="10">
                  <c:v>33.333333333333336</c:v>
                </c:pt>
                <c:pt idx="11">
                  <c:v>33.333333333333336</c:v>
                </c:pt>
                <c:pt idx="12">
                  <c:v>33.333333333333336</c:v>
                </c:pt>
                <c:pt idx="13">
                  <c:v>33.333333333333336</c:v>
                </c:pt>
                <c:pt idx="14">
                  <c:v>33.333333333333336</c:v>
                </c:pt>
                <c:pt idx="15">
                  <c:v>33.333333333333336</c:v>
                </c:pt>
                <c:pt idx="16">
                  <c:v>83.333333333333314</c:v>
                </c:pt>
                <c:pt idx="17">
                  <c:v>250</c:v>
                </c:pt>
                <c:pt idx="18">
                  <c:v>566.66666666666663</c:v>
                </c:pt>
                <c:pt idx="19">
                  <c:v>250</c:v>
                </c:pt>
                <c:pt idx="20">
                  <c:v>83.333333333333314</c:v>
                </c:pt>
                <c:pt idx="21">
                  <c:v>83.333333333333314</c:v>
                </c:pt>
                <c:pt idx="22">
                  <c:v>66.666666666666686</c:v>
                </c:pt>
                <c:pt idx="23">
                  <c:v>66.666666666666686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13-47BE-9DD0-098C3D0965A0}"/>
            </c:ext>
          </c:extLst>
        </c:ser>
        <c:ser>
          <c:idx val="1"/>
          <c:order val="1"/>
          <c:tx>
            <c:v>Osoby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mimo!$T$5:$T$28</c:f>
              <c:numCache>
                <c:formatCode>General</c:formatCode>
                <c:ptCount val="24"/>
                <c:pt idx="0">
                  <c:v>280</c:v>
                </c:pt>
                <c:pt idx="1">
                  <c:v>280</c:v>
                </c:pt>
                <c:pt idx="2">
                  <c:v>280</c:v>
                </c:pt>
                <c:pt idx="3">
                  <c:v>280</c:v>
                </c:pt>
                <c:pt idx="4">
                  <c:v>280</c:v>
                </c:pt>
                <c:pt idx="5">
                  <c:v>280</c:v>
                </c:pt>
                <c:pt idx="6">
                  <c:v>280</c:v>
                </c:pt>
                <c:pt idx="7">
                  <c:v>280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140</c:v>
                </c:pt>
                <c:pt idx="17">
                  <c:v>210</c:v>
                </c:pt>
                <c:pt idx="18">
                  <c:v>280</c:v>
                </c:pt>
                <c:pt idx="19">
                  <c:v>280</c:v>
                </c:pt>
                <c:pt idx="20">
                  <c:v>280</c:v>
                </c:pt>
                <c:pt idx="21">
                  <c:v>280</c:v>
                </c:pt>
                <c:pt idx="22">
                  <c:v>280</c:v>
                </c:pt>
                <c:pt idx="23">
                  <c:v>280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913-47BE-9DD0-098C3D0965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16590656"/>
        <c:axId val="716588856"/>
      </c:barChart>
      <c:catAx>
        <c:axId val="716590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Čas</a:t>
                </a:r>
                <a:r>
                  <a:rPr lang="cs-CZ" baseline="0"/>
                  <a:t> (h)</a:t>
                </a:r>
                <a:endParaRPr lang="cs-CZ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716588856"/>
        <c:crosses val="autoZero"/>
        <c:auto val="1"/>
        <c:lblAlgn val="ctr"/>
        <c:lblOffset val="100"/>
        <c:noMultiLvlLbl val="0"/>
      </c:catAx>
      <c:valAx>
        <c:axId val="716588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Vnitřní</a:t>
                </a:r>
                <a:r>
                  <a:rPr lang="cs-CZ" baseline="0"/>
                  <a:t> tepelné zisky (W)</a:t>
                </a:r>
                <a:endParaRPr lang="cs-CZ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716590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v>Základní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mimo!$J$5:$J$28</c:f>
              <c:numCache>
                <c:formatCode>General</c:formatCode>
                <c:ptCount val="24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1B-41E0-B796-C18B38B75B2A}"/>
            </c:ext>
          </c:extLst>
        </c:ser>
        <c:ser>
          <c:idx val="1"/>
          <c:order val="1"/>
          <c:tx>
            <c:v>Osvětlení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mimo!$K$5:$K$28</c:f>
              <c:numCache>
                <c:formatCode>General</c:formatCode>
                <c:ptCount val="24"/>
                <c:pt idx="6">
                  <c:v>50</c:v>
                </c:pt>
                <c:pt idx="7">
                  <c:v>50</c:v>
                </c:pt>
                <c:pt idx="16">
                  <c:v>50</c:v>
                </c:pt>
                <c:pt idx="17">
                  <c:v>50</c:v>
                </c:pt>
                <c:pt idx="18">
                  <c:v>50</c:v>
                </c:pt>
                <c:pt idx="19">
                  <c:v>50</c:v>
                </c:pt>
                <c:pt idx="20">
                  <c:v>50</c:v>
                </c:pt>
                <c:pt idx="21">
                  <c:v>50</c:v>
                </c:pt>
                <c:pt idx="22">
                  <c:v>50</c:v>
                </c:pt>
                <c:pt idx="2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1B-41E0-B796-C18B38B75B2A}"/>
            </c:ext>
          </c:extLst>
        </c:ser>
        <c:ser>
          <c:idx val="2"/>
          <c:order val="2"/>
          <c:tx>
            <c:v>Vzduchotechnika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mimo!$L$5:$L$28</c:f>
              <c:numCache>
                <c:formatCode>General</c:formatCode>
                <c:ptCount val="24"/>
                <c:pt idx="0">
                  <c:v>50</c:v>
                </c:pt>
                <c:pt idx="1">
                  <c:v>50</c:v>
                </c:pt>
                <c:pt idx="2">
                  <c:v>50</c:v>
                </c:pt>
                <c:pt idx="3">
                  <c:v>50</c:v>
                </c:pt>
                <c:pt idx="4">
                  <c:v>50</c:v>
                </c:pt>
                <c:pt idx="5">
                  <c:v>50</c:v>
                </c:pt>
                <c:pt idx="6">
                  <c:v>50</c:v>
                </c:pt>
                <c:pt idx="7">
                  <c:v>50</c:v>
                </c:pt>
                <c:pt idx="16">
                  <c:v>50</c:v>
                </c:pt>
                <c:pt idx="17">
                  <c:v>50</c:v>
                </c:pt>
                <c:pt idx="18">
                  <c:v>50</c:v>
                </c:pt>
                <c:pt idx="19">
                  <c:v>50</c:v>
                </c:pt>
                <c:pt idx="20">
                  <c:v>50</c:v>
                </c:pt>
                <c:pt idx="21">
                  <c:v>50</c:v>
                </c:pt>
                <c:pt idx="22">
                  <c:v>50</c:v>
                </c:pt>
                <c:pt idx="2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1B-41E0-B796-C18B38B75B2A}"/>
            </c:ext>
          </c:extLst>
        </c:ser>
        <c:ser>
          <c:idx val="3"/>
          <c:order val="3"/>
          <c:tx>
            <c:v>Vaření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mimo!$M$5:$M$28</c:f>
              <c:numCache>
                <c:formatCode>General</c:formatCode>
                <c:ptCount val="24"/>
                <c:pt idx="6">
                  <c:v>200</c:v>
                </c:pt>
                <c:pt idx="7">
                  <c:v>50</c:v>
                </c:pt>
                <c:pt idx="17">
                  <c:v>500</c:v>
                </c:pt>
                <c:pt idx="18">
                  <c:v>1500</c:v>
                </c:pt>
                <c:pt idx="19">
                  <c:v>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C1B-41E0-B796-C18B38B75B2A}"/>
            </c:ext>
          </c:extLst>
        </c:ser>
        <c:ser>
          <c:idx val="4"/>
          <c:order val="4"/>
          <c:tx>
            <c:v>Zábava</c:v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mimo!$N$5:$N$28</c:f>
              <c:numCache>
                <c:formatCode>General</c:formatCode>
                <c:ptCount val="24"/>
                <c:pt idx="16">
                  <c:v>50</c:v>
                </c:pt>
                <c:pt idx="17">
                  <c:v>50</c:v>
                </c:pt>
                <c:pt idx="19">
                  <c:v>50</c:v>
                </c:pt>
                <c:pt idx="20">
                  <c:v>50</c:v>
                </c:pt>
                <c:pt idx="21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C1B-41E0-B796-C18B38B75B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54554512"/>
        <c:axId val="554555592"/>
      </c:barChart>
      <c:catAx>
        <c:axId val="5545545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Čas (h)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554555592"/>
        <c:crosses val="autoZero"/>
        <c:auto val="1"/>
        <c:lblAlgn val="ctr"/>
        <c:lblOffset val="100"/>
        <c:noMultiLvlLbl val="0"/>
      </c:catAx>
      <c:valAx>
        <c:axId val="554555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Elektrický</a:t>
                </a:r>
                <a:r>
                  <a:rPr lang="cs-CZ" baseline="0"/>
                  <a:t> příkon (W)</a:t>
                </a:r>
                <a:endParaRPr lang="cs-CZ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5545545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mimo!$F$5:$F$28</c:f>
              <c:numCache>
                <c:formatCode>General</c:formatCode>
                <c:ptCount val="24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50</c:v>
                </c:pt>
                <c:pt idx="17">
                  <c:v>75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D8-4C87-ACFD-5DEB29262B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18773600"/>
        <c:axId val="518771080"/>
      </c:barChart>
      <c:catAx>
        <c:axId val="5187736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Čas (h)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518771080"/>
        <c:crosses val="autoZero"/>
        <c:auto val="1"/>
        <c:lblAlgn val="ctr"/>
        <c:lblOffset val="100"/>
        <c:noMultiLvlLbl val="0"/>
      </c:catAx>
      <c:valAx>
        <c:axId val="518771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Průtok</a:t>
                </a:r>
                <a:r>
                  <a:rPr lang="cs-CZ" baseline="0"/>
                  <a:t> větracího vzduchu (m</a:t>
                </a:r>
                <a:r>
                  <a:rPr lang="cs-CZ" baseline="30000"/>
                  <a:t>3</a:t>
                </a:r>
                <a:r>
                  <a:rPr lang="cs-CZ" baseline="0"/>
                  <a:t>/h)</a:t>
                </a:r>
                <a:endParaRPr lang="cs-CZ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518773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350520</xdr:colOff>
      <xdr:row>1</xdr:row>
      <xdr:rowOff>41910</xdr:rowOff>
    </xdr:from>
    <xdr:to>
      <xdr:col>28</xdr:col>
      <xdr:colOff>548640</xdr:colOff>
      <xdr:row>15</xdr:row>
      <xdr:rowOff>22860</xdr:rowOff>
    </xdr:to>
    <xdr:graphicFrame macro="">
      <xdr:nvGraphicFramePr>
        <xdr:cNvPr id="6" name="Graf 5">
          <a:extLst>
            <a:ext uri="{FF2B5EF4-FFF2-40B4-BE49-F238E27FC236}">
              <a16:creationId xmlns:a16="http://schemas.microsoft.com/office/drawing/2014/main" id="{B237999A-E9E3-2325-68D6-BDDB4F4E003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304800</xdr:colOff>
      <xdr:row>16</xdr:row>
      <xdr:rowOff>140970</xdr:rowOff>
    </xdr:from>
    <xdr:to>
      <xdr:col>29</xdr:col>
      <xdr:colOff>15240</xdr:colOff>
      <xdr:row>31</xdr:row>
      <xdr:rowOff>129540</xdr:rowOff>
    </xdr:to>
    <xdr:graphicFrame macro="">
      <xdr:nvGraphicFramePr>
        <xdr:cNvPr id="8" name="Graf 7">
          <a:extLst>
            <a:ext uri="{FF2B5EF4-FFF2-40B4-BE49-F238E27FC236}">
              <a16:creationId xmlns:a16="http://schemas.microsoft.com/office/drawing/2014/main" id="{9410306E-C8BE-24F5-8240-5C9C4AF181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29</xdr:col>
      <xdr:colOff>243840</xdr:colOff>
      <xdr:row>1</xdr:row>
      <xdr:rowOff>34290</xdr:rowOff>
    </xdr:from>
    <xdr:to>
      <xdr:col>36</xdr:col>
      <xdr:colOff>434340</xdr:colOff>
      <xdr:row>15</xdr:row>
      <xdr:rowOff>91440</xdr:rowOff>
    </xdr:to>
    <xdr:graphicFrame macro="">
      <xdr:nvGraphicFramePr>
        <xdr:cNvPr id="9" name="Graf 8">
          <a:extLst>
            <a:ext uri="{FF2B5EF4-FFF2-40B4-BE49-F238E27FC236}">
              <a16:creationId xmlns:a16="http://schemas.microsoft.com/office/drawing/2014/main" id="{A65D4DCB-0770-79CA-1024-46E8F28B21B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29</xdr:col>
      <xdr:colOff>167640</xdr:colOff>
      <xdr:row>16</xdr:row>
      <xdr:rowOff>125730</xdr:rowOff>
    </xdr:from>
    <xdr:to>
      <xdr:col>36</xdr:col>
      <xdr:colOff>449580</xdr:colOff>
      <xdr:row>31</xdr:row>
      <xdr:rowOff>121920</xdr:rowOff>
    </xdr:to>
    <xdr:graphicFrame macro="">
      <xdr:nvGraphicFramePr>
        <xdr:cNvPr id="10" name="Graf 9">
          <a:extLst>
            <a:ext uri="{FF2B5EF4-FFF2-40B4-BE49-F238E27FC236}">
              <a16:creationId xmlns:a16="http://schemas.microsoft.com/office/drawing/2014/main" id="{46625261-3558-9B6E-C3C5-4BC299E8B3E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2</xdr:row>
      <xdr:rowOff>0</xdr:rowOff>
    </xdr:from>
    <xdr:to>
      <xdr:col>28</xdr:col>
      <xdr:colOff>312420</xdr:colOff>
      <xdr:row>16</xdr:row>
      <xdr:rowOff>38100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120B5A84-B40C-4AE8-B210-48ED5A5555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0</xdr:colOff>
      <xdr:row>18</xdr:row>
      <xdr:rowOff>0</xdr:rowOff>
    </xdr:from>
    <xdr:to>
      <xdr:col>28</xdr:col>
      <xdr:colOff>419100</xdr:colOff>
      <xdr:row>33</xdr:row>
      <xdr:rowOff>7620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2F03E4BF-4C39-4E6B-9DD9-6DBEE4CE08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29</xdr:col>
      <xdr:colOff>0</xdr:colOff>
      <xdr:row>2</xdr:row>
      <xdr:rowOff>0</xdr:rowOff>
    </xdr:from>
    <xdr:to>
      <xdr:col>36</xdr:col>
      <xdr:colOff>320040</xdr:colOff>
      <xdr:row>16</xdr:row>
      <xdr:rowOff>83820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4362E4B2-C4C6-4BD1-8F34-16FBF97DEF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29</xdr:col>
      <xdr:colOff>0</xdr:colOff>
      <xdr:row>18</xdr:row>
      <xdr:rowOff>0</xdr:rowOff>
    </xdr:from>
    <xdr:to>
      <xdr:col>36</xdr:col>
      <xdr:colOff>335280</xdr:colOff>
      <xdr:row>32</xdr:row>
      <xdr:rowOff>137160</xdr:rowOff>
    </xdr:to>
    <xdr:graphicFrame macro="">
      <xdr:nvGraphicFramePr>
        <xdr:cNvPr id="5" name="Graf 4">
          <a:extLst>
            <a:ext uri="{FF2B5EF4-FFF2-40B4-BE49-F238E27FC236}">
              <a16:creationId xmlns:a16="http://schemas.microsoft.com/office/drawing/2014/main" id="{CB7A6602-8764-4E69-B250-86B932EA47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2E8A2-FB28-4BA1-818B-1B4F676CF3FA}">
  <dimension ref="A1:T32"/>
  <sheetViews>
    <sheetView tabSelected="1" workbookViewId="0"/>
  </sheetViews>
  <sheetFormatPr defaultRowHeight="14.4" x14ac:dyDescent="0.3"/>
  <cols>
    <col min="7" max="7" width="9.33203125" bestFit="1" customWidth="1"/>
  </cols>
  <sheetData>
    <row r="1" spans="1:20" x14ac:dyDescent="0.3">
      <c r="A1" s="5" t="s">
        <v>1</v>
      </c>
      <c r="D1">
        <v>40</v>
      </c>
      <c r="E1" t="s">
        <v>25</v>
      </c>
      <c r="F1">
        <v>25</v>
      </c>
      <c r="G1" t="s">
        <v>4</v>
      </c>
    </row>
    <row r="2" spans="1:20" x14ac:dyDescent="0.3">
      <c r="D2">
        <f>4*D1</f>
        <v>160</v>
      </c>
      <c r="E2" t="s">
        <v>26</v>
      </c>
      <c r="F2">
        <f>160*3</f>
        <v>480</v>
      </c>
      <c r="G2" t="s">
        <v>5</v>
      </c>
      <c r="H2">
        <v>70</v>
      </c>
      <c r="I2" t="s">
        <v>13</v>
      </c>
    </row>
    <row r="3" spans="1:20" x14ac:dyDescent="0.3">
      <c r="A3" s="4" t="s">
        <v>17</v>
      </c>
      <c r="B3" s="4" t="s">
        <v>3</v>
      </c>
      <c r="C3" s="4" t="s">
        <v>0</v>
      </c>
      <c r="D3" s="4" t="s">
        <v>16</v>
      </c>
      <c r="E3" s="4" t="s">
        <v>15</v>
      </c>
      <c r="F3" s="4" t="s">
        <v>2</v>
      </c>
      <c r="G3" s="4" t="s">
        <v>12</v>
      </c>
      <c r="H3" s="4" t="s">
        <v>14</v>
      </c>
      <c r="I3" s="4" t="s">
        <v>7</v>
      </c>
      <c r="J3" s="4" t="s">
        <v>10</v>
      </c>
      <c r="K3" s="4" t="s">
        <v>8</v>
      </c>
      <c r="L3" s="4" t="s">
        <v>2</v>
      </c>
      <c r="M3" s="4" t="s">
        <v>9</v>
      </c>
      <c r="N3" s="4" t="s">
        <v>11</v>
      </c>
      <c r="Q3" t="s">
        <v>27</v>
      </c>
      <c r="R3" t="s">
        <v>0</v>
      </c>
      <c r="S3" t="s">
        <v>28</v>
      </c>
      <c r="T3" t="s">
        <v>14</v>
      </c>
    </row>
    <row r="4" spans="1:20" x14ac:dyDescent="0.3">
      <c r="A4" s="4" t="s">
        <v>23</v>
      </c>
      <c r="B4" s="4" t="s">
        <v>21</v>
      </c>
      <c r="C4" s="4" t="s">
        <v>21</v>
      </c>
      <c r="D4" s="4" t="s">
        <v>22</v>
      </c>
      <c r="E4" s="4" t="s">
        <v>18</v>
      </c>
      <c r="F4" s="4" t="s">
        <v>19</v>
      </c>
      <c r="G4" s="4" t="s">
        <v>20</v>
      </c>
      <c r="H4" s="4" t="s">
        <v>20</v>
      </c>
      <c r="I4" s="4" t="s">
        <v>20</v>
      </c>
      <c r="J4" s="4" t="s">
        <v>20</v>
      </c>
      <c r="K4" s="4" t="s">
        <v>20</v>
      </c>
      <c r="L4" s="4" t="s">
        <v>20</v>
      </c>
      <c r="M4" s="4" t="s">
        <v>20</v>
      </c>
      <c r="N4" s="4" t="s">
        <v>20</v>
      </c>
      <c r="Q4" t="s">
        <v>21</v>
      </c>
      <c r="R4" t="s">
        <v>21</v>
      </c>
      <c r="S4" t="s">
        <v>20</v>
      </c>
      <c r="T4" t="s">
        <v>20</v>
      </c>
    </row>
    <row r="5" spans="1:20" x14ac:dyDescent="0.3">
      <c r="A5">
        <v>1</v>
      </c>
      <c r="B5">
        <v>4</v>
      </c>
      <c r="C5">
        <v>0</v>
      </c>
      <c r="D5">
        <v>0</v>
      </c>
      <c r="E5" s="2">
        <f>D5*$D$2/100</f>
        <v>0</v>
      </c>
      <c r="F5">
        <f>$F$1*B5</f>
        <v>100</v>
      </c>
      <c r="G5" s="2">
        <f>H5+I5/3</f>
        <v>330</v>
      </c>
      <c r="H5">
        <f>$H$2*B5</f>
        <v>280</v>
      </c>
      <c r="I5">
        <f t="shared" ref="I5:I28" si="0">J5+K5+L5+M5+N5</f>
        <v>150</v>
      </c>
      <c r="J5">
        <v>100</v>
      </c>
      <c r="L5">
        <v>50</v>
      </c>
      <c r="Q5">
        <f>B5-C5</f>
        <v>4</v>
      </c>
      <c r="R5">
        <f>C5</f>
        <v>0</v>
      </c>
      <c r="S5" s="2">
        <f>G5-H5</f>
        <v>50</v>
      </c>
      <c r="T5">
        <f>H5</f>
        <v>280</v>
      </c>
    </row>
    <row r="6" spans="1:20" x14ac:dyDescent="0.3">
      <c r="A6">
        <v>2</v>
      </c>
      <c r="B6">
        <v>4</v>
      </c>
      <c r="C6">
        <v>0</v>
      </c>
      <c r="D6">
        <v>0</v>
      </c>
      <c r="E6" s="2">
        <f t="shared" ref="E6:E28" si="1">D6*$D$2/100</f>
        <v>0</v>
      </c>
      <c r="F6">
        <f t="shared" ref="F6:F28" si="2">$F$1*B6</f>
        <v>100</v>
      </c>
      <c r="G6" s="2">
        <f t="shared" ref="G6:G28" si="3">H6+I6/3</f>
        <v>330</v>
      </c>
      <c r="H6">
        <f t="shared" ref="H6:H28" si="4">$H$2*B6</f>
        <v>280</v>
      </c>
      <c r="I6">
        <f t="shared" si="0"/>
        <v>150</v>
      </c>
      <c r="J6">
        <v>100</v>
      </c>
      <c r="L6">
        <v>50</v>
      </c>
      <c r="Q6">
        <f t="shared" ref="Q6:Q28" si="5">B6-C6</f>
        <v>4</v>
      </c>
      <c r="R6">
        <f t="shared" ref="R6:R28" si="6">C6</f>
        <v>0</v>
      </c>
      <c r="S6" s="2">
        <f t="shared" ref="S6:S28" si="7">G6-H6</f>
        <v>50</v>
      </c>
      <c r="T6">
        <f t="shared" ref="T6:T28" si="8">H6</f>
        <v>280</v>
      </c>
    </row>
    <row r="7" spans="1:20" x14ac:dyDescent="0.3">
      <c r="A7">
        <v>3</v>
      </c>
      <c r="B7">
        <v>4</v>
      </c>
      <c r="C7">
        <v>0</v>
      </c>
      <c r="D7">
        <v>0</v>
      </c>
      <c r="E7" s="2">
        <f t="shared" si="1"/>
        <v>0</v>
      </c>
      <c r="F7">
        <f t="shared" si="2"/>
        <v>100</v>
      </c>
      <c r="G7" s="2">
        <f t="shared" si="3"/>
        <v>330</v>
      </c>
      <c r="H7">
        <f t="shared" si="4"/>
        <v>280</v>
      </c>
      <c r="I7">
        <f t="shared" si="0"/>
        <v>150</v>
      </c>
      <c r="J7">
        <v>100</v>
      </c>
      <c r="L7">
        <v>50</v>
      </c>
      <c r="Q7">
        <f t="shared" si="5"/>
        <v>4</v>
      </c>
      <c r="R7">
        <f t="shared" si="6"/>
        <v>0</v>
      </c>
      <c r="S7" s="2">
        <f t="shared" si="7"/>
        <v>50</v>
      </c>
      <c r="T7">
        <f t="shared" si="8"/>
        <v>280</v>
      </c>
    </row>
    <row r="8" spans="1:20" x14ac:dyDescent="0.3">
      <c r="A8">
        <v>4</v>
      </c>
      <c r="B8">
        <v>4</v>
      </c>
      <c r="C8">
        <v>0</v>
      </c>
      <c r="D8">
        <v>0</v>
      </c>
      <c r="E8" s="2">
        <f t="shared" si="1"/>
        <v>0</v>
      </c>
      <c r="F8">
        <f t="shared" si="2"/>
        <v>100</v>
      </c>
      <c r="G8" s="2">
        <f t="shared" si="3"/>
        <v>330</v>
      </c>
      <c r="H8">
        <f t="shared" si="4"/>
        <v>280</v>
      </c>
      <c r="I8">
        <f t="shared" si="0"/>
        <v>150</v>
      </c>
      <c r="J8">
        <v>100</v>
      </c>
      <c r="L8">
        <v>50</v>
      </c>
      <c r="Q8">
        <f t="shared" si="5"/>
        <v>4</v>
      </c>
      <c r="R8">
        <f t="shared" si="6"/>
        <v>0</v>
      </c>
      <c r="S8" s="2">
        <f t="shared" si="7"/>
        <v>50</v>
      </c>
      <c r="T8">
        <f t="shared" si="8"/>
        <v>280</v>
      </c>
    </row>
    <row r="9" spans="1:20" x14ac:dyDescent="0.3">
      <c r="A9">
        <v>5</v>
      </c>
      <c r="B9">
        <v>4</v>
      </c>
      <c r="C9">
        <v>0</v>
      </c>
      <c r="D9">
        <v>0</v>
      </c>
      <c r="E9" s="2">
        <f t="shared" si="1"/>
        <v>0</v>
      </c>
      <c r="F9">
        <f t="shared" si="2"/>
        <v>100</v>
      </c>
      <c r="G9" s="2">
        <f t="shared" si="3"/>
        <v>330</v>
      </c>
      <c r="H9">
        <f t="shared" si="4"/>
        <v>280</v>
      </c>
      <c r="I9">
        <f t="shared" si="0"/>
        <v>150</v>
      </c>
      <c r="J9">
        <v>100</v>
      </c>
      <c r="L9">
        <v>50</v>
      </c>
      <c r="Q9">
        <f t="shared" si="5"/>
        <v>4</v>
      </c>
      <c r="R9">
        <f t="shared" si="6"/>
        <v>0</v>
      </c>
      <c r="S9" s="2">
        <f t="shared" si="7"/>
        <v>50</v>
      </c>
      <c r="T9">
        <f t="shared" si="8"/>
        <v>280</v>
      </c>
    </row>
    <row r="10" spans="1:20" x14ac:dyDescent="0.3">
      <c r="A10">
        <v>6</v>
      </c>
      <c r="B10">
        <v>4</v>
      </c>
      <c r="C10">
        <v>0</v>
      </c>
      <c r="D10">
        <v>0</v>
      </c>
      <c r="E10" s="2">
        <f t="shared" si="1"/>
        <v>0</v>
      </c>
      <c r="F10">
        <f t="shared" si="2"/>
        <v>100</v>
      </c>
      <c r="G10" s="2">
        <f t="shared" si="3"/>
        <v>330</v>
      </c>
      <c r="H10">
        <f t="shared" si="4"/>
        <v>280</v>
      </c>
      <c r="I10">
        <f t="shared" si="0"/>
        <v>150</v>
      </c>
      <c r="J10">
        <v>100</v>
      </c>
      <c r="L10">
        <v>50</v>
      </c>
      <c r="Q10">
        <f t="shared" si="5"/>
        <v>4</v>
      </c>
      <c r="R10">
        <f t="shared" si="6"/>
        <v>0</v>
      </c>
      <c r="S10" s="2">
        <f t="shared" si="7"/>
        <v>50</v>
      </c>
      <c r="T10">
        <f t="shared" si="8"/>
        <v>280</v>
      </c>
    </row>
    <row r="11" spans="1:20" x14ac:dyDescent="0.3">
      <c r="A11">
        <v>7</v>
      </c>
      <c r="B11">
        <v>4</v>
      </c>
      <c r="C11">
        <v>2</v>
      </c>
      <c r="D11">
        <v>14.7</v>
      </c>
      <c r="E11" s="2">
        <f t="shared" si="1"/>
        <v>23.52</v>
      </c>
      <c r="F11">
        <f t="shared" si="2"/>
        <v>100</v>
      </c>
      <c r="G11" s="2">
        <f t="shared" si="3"/>
        <v>413.33333333333337</v>
      </c>
      <c r="H11">
        <f t="shared" si="4"/>
        <v>280</v>
      </c>
      <c r="I11">
        <f t="shared" si="0"/>
        <v>400</v>
      </c>
      <c r="J11">
        <v>100</v>
      </c>
      <c r="K11">
        <v>50</v>
      </c>
      <c r="L11">
        <v>50</v>
      </c>
      <c r="M11">
        <v>200</v>
      </c>
      <c r="Q11">
        <f t="shared" si="5"/>
        <v>2</v>
      </c>
      <c r="R11">
        <f t="shared" si="6"/>
        <v>2</v>
      </c>
      <c r="S11" s="2">
        <f t="shared" si="7"/>
        <v>133.33333333333337</v>
      </c>
      <c r="T11">
        <f t="shared" si="8"/>
        <v>280</v>
      </c>
    </row>
    <row r="12" spans="1:20" x14ac:dyDescent="0.3">
      <c r="A12">
        <v>8</v>
      </c>
      <c r="B12">
        <v>4</v>
      </c>
      <c r="C12">
        <v>4</v>
      </c>
      <c r="D12">
        <v>33.700000000000003</v>
      </c>
      <c r="E12" s="2">
        <f t="shared" si="1"/>
        <v>53.92</v>
      </c>
      <c r="F12">
        <f t="shared" si="2"/>
        <v>100</v>
      </c>
      <c r="G12" s="2">
        <f t="shared" si="3"/>
        <v>363.33333333333331</v>
      </c>
      <c r="H12">
        <f t="shared" si="4"/>
        <v>280</v>
      </c>
      <c r="I12">
        <f t="shared" si="0"/>
        <v>250</v>
      </c>
      <c r="J12">
        <v>100</v>
      </c>
      <c r="K12">
        <v>50</v>
      </c>
      <c r="L12">
        <v>50</v>
      </c>
      <c r="M12">
        <v>50</v>
      </c>
      <c r="Q12">
        <f t="shared" si="5"/>
        <v>0</v>
      </c>
      <c r="R12">
        <f t="shared" si="6"/>
        <v>4</v>
      </c>
      <c r="S12" s="2">
        <f t="shared" si="7"/>
        <v>83.333333333333314</v>
      </c>
      <c r="T12">
        <f t="shared" si="8"/>
        <v>280</v>
      </c>
    </row>
    <row r="13" spans="1:20" x14ac:dyDescent="0.3">
      <c r="A13">
        <v>9</v>
      </c>
      <c r="B13">
        <v>2</v>
      </c>
      <c r="C13">
        <v>2</v>
      </c>
      <c r="D13">
        <v>1.8</v>
      </c>
      <c r="E13" s="2">
        <f t="shared" si="1"/>
        <v>2.88</v>
      </c>
      <c r="F13">
        <f t="shared" si="2"/>
        <v>50</v>
      </c>
      <c r="G13" s="2">
        <f t="shared" si="3"/>
        <v>206.66666666666669</v>
      </c>
      <c r="H13">
        <f t="shared" si="4"/>
        <v>140</v>
      </c>
      <c r="I13">
        <f t="shared" si="0"/>
        <v>200</v>
      </c>
      <c r="J13">
        <v>100</v>
      </c>
      <c r="L13">
        <v>50</v>
      </c>
      <c r="N13">
        <v>50</v>
      </c>
      <c r="Q13">
        <f t="shared" si="5"/>
        <v>0</v>
      </c>
      <c r="R13">
        <f t="shared" si="6"/>
        <v>2</v>
      </c>
      <c r="S13" s="2">
        <f t="shared" si="7"/>
        <v>66.666666666666686</v>
      </c>
      <c r="T13">
        <f t="shared" si="8"/>
        <v>140</v>
      </c>
    </row>
    <row r="14" spans="1:20" x14ac:dyDescent="0.3">
      <c r="A14">
        <v>10</v>
      </c>
      <c r="B14">
        <v>2</v>
      </c>
      <c r="C14">
        <v>2</v>
      </c>
      <c r="D14">
        <v>0.9</v>
      </c>
      <c r="E14" s="2">
        <f t="shared" si="1"/>
        <v>1.44</v>
      </c>
      <c r="F14">
        <f t="shared" si="2"/>
        <v>50</v>
      </c>
      <c r="G14" s="2">
        <f t="shared" si="3"/>
        <v>206.66666666666669</v>
      </c>
      <c r="H14">
        <f t="shared" si="4"/>
        <v>140</v>
      </c>
      <c r="I14">
        <f t="shared" si="0"/>
        <v>200</v>
      </c>
      <c r="J14">
        <v>100</v>
      </c>
      <c r="L14">
        <v>50</v>
      </c>
      <c r="N14">
        <v>50</v>
      </c>
      <c r="Q14">
        <f t="shared" si="5"/>
        <v>0</v>
      </c>
      <c r="R14">
        <f t="shared" si="6"/>
        <v>2</v>
      </c>
      <c r="S14" s="2">
        <f t="shared" si="7"/>
        <v>66.666666666666686</v>
      </c>
      <c r="T14">
        <f t="shared" si="8"/>
        <v>140</v>
      </c>
    </row>
    <row r="15" spans="1:20" x14ac:dyDescent="0.3">
      <c r="A15">
        <v>11</v>
      </c>
      <c r="B15">
        <v>2</v>
      </c>
      <c r="C15">
        <v>2</v>
      </c>
      <c r="D15">
        <v>1.8</v>
      </c>
      <c r="E15" s="2">
        <f t="shared" si="1"/>
        <v>2.88</v>
      </c>
      <c r="F15">
        <f t="shared" si="2"/>
        <v>50</v>
      </c>
      <c r="G15" s="2">
        <f t="shared" si="3"/>
        <v>290</v>
      </c>
      <c r="H15">
        <f t="shared" si="4"/>
        <v>140</v>
      </c>
      <c r="I15">
        <f t="shared" si="0"/>
        <v>450</v>
      </c>
      <c r="J15">
        <v>100</v>
      </c>
      <c r="L15">
        <v>50</v>
      </c>
      <c r="M15">
        <v>300</v>
      </c>
      <c r="Q15">
        <f t="shared" si="5"/>
        <v>0</v>
      </c>
      <c r="R15">
        <f t="shared" si="6"/>
        <v>2</v>
      </c>
      <c r="S15" s="2">
        <f t="shared" si="7"/>
        <v>150</v>
      </c>
      <c r="T15">
        <f t="shared" si="8"/>
        <v>140</v>
      </c>
    </row>
    <row r="16" spans="1:20" x14ac:dyDescent="0.3">
      <c r="A16">
        <v>12</v>
      </c>
      <c r="B16">
        <v>2</v>
      </c>
      <c r="C16">
        <v>2</v>
      </c>
      <c r="D16">
        <v>2.7</v>
      </c>
      <c r="E16" s="2">
        <f t="shared" si="1"/>
        <v>4.32</v>
      </c>
      <c r="F16">
        <f t="shared" si="2"/>
        <v>50</v>
      </c>
      <c r="G16" s="2">
        <f t="shared" si="3"/>
        <v>690</v>
      </c>
      <c r="H16">
        <f t="shared" si="4"/>
        <v>140</v>
      </c>
      <c r="I16">
        <f t="shared" si="0"/>
        <v>1650</v>
      </c>
      <c r="J16">
        <v>100</v>
      </c>
      <c r="L16">
        <v>50</v>
      </c>
      <c r="M16">
        <v>1500</v>
      </c>
      <c r="Q16">
        <f t="shared" si="5"/>
        <v>0</v>
      </c>
      <c r="R16">
        <f t="shared" si="6"/>
        <v>2</v>
      </c>
      <c r="S16" s="2">
        <f t="shared" si="7"/>
        <v>550</v>
      </c>
      <c r="T16">
        <f t="shared" si="8"/>
        <v>140</v>
      </c>
    </row>
    <row r="17" spans="1:20" x14ac:dyDescent="0.3">
      <c r="A17">
        <v>13</v>
      </c>
      <c r="B17">
        <v>2</v>
      </c>
      <c r="C17">
        <v>2</v>
      </c>
      <c r="D17">
        <v>0</v>
      </c>
      <c r="E17" s="2">
        <f t="shared" si="1"/>
        <v>0</v>
      </c>
      <c r="F17">
        <f t="shared" si="2"/>
        <v>50</v>
      </c>
      <c r="G17" s="2">
        <f t="shared" si="3"/>
        <v>206.66666666666669</v>
      </c>
      <c r="H17">
        <f t="shared" si="4"/>
        <v>140</v>
      </c>
      <c r="I17">
        <f t="shared" si="0"/>
        <v>200</v>
      </c>
      <c r="J17">
        <v>100</v>
      </c>
      <c r="L17">
        <v>50</v>
      </c>
      <c r="N17">
        <v>50</v>
      </c>
      <c r="Q17">
        <f t="shared" si="5"/>
        <v>0</v>
      </c>
      <c r="R17">
        <f t="shared" si="6"/>
        <v>2</v>
      </c>
      <c r="S17" s="2">
        <f t="shared" si="7"/>
        <v>66.666666666666686</v>
      </c>
      <c r="T17">
        <f t="shared" si="8"/>
        <v>140</v>
      </c>
    </row>
    <row r="18" spans="1:20" x14ac:dyDescent="0.3">
      <c r="A18">
        <v>14</v>
      </c>
      <c r="B18">
        <v>2</v>
      </c>
      <c r="C18">
        <v>2</v>
      </c>
      <c r="D18">
        <v>0.9</v>
      </c>
      <c r="E18" s="2">
        <f t="shared" si="1"/>
        <v>1.44</v>
      </c>
      <c r="F18">
        <f t="shared" si="2"/>
        <v>50</v>
      </c>
      <c r="G18" s="2">
        <f t="shared" si="3"/>
        <v>206.66666666666669</v>
      </c>
      <c r="H18">
        <f t="shared" si="4"/>
        <v>140</v>
      </c>
      <c r="I18">
        <f t="shared" si="0"/>
        <v>200</v>
      </c>
      <c r="J18">
        <v>100</v>
      </c>
      <c r="L18">
        <v>50</v>
      </c>
      <c r="N18">
        <v>50</v>
      </c>
      <c r="Q18">
        <f t="shared" si="5"/>
        <v>0</v>
      </c>
      <c r="R18">
        <f t="shared" si="6"/>
        <v>2</v>
      </c>
      <c r="S18" s="2">
        <f t="shared" si="7"/>
        <v>66.666666666666686</v>
      </c>
      <c r="T18">
        <f t="shared" si="8"/>
        <v>140</v>
      </c>
    </row>
    <row r="19" spans="1:20" x14ac:dyDescent="0.3">
      <c r="A19">
        <v>15</v>
      </c>
      <c r="B19">
        <v>2</v>
      </c>
      <c r="C19">
        <v>2</v>
      </c>
      <c r="D19">
        <v>0.9</v>
      </c>
      <c r="E19" s="2">
        <f t="shared" si="1"/>
        <v>1.44</v>
      </c>
      <c r="F19">
        <f t="shared" si="2"/>
        <v>50</v>
      </c>
      <c r="G19" s="2">
        <f t="shared" si="3"/>
        <v>190</v>
      </c>
      <c r="H19">
        <f t="shared" si="4"/>
        <v>140</v>
      </c>
      <c r="I19">
        <f t="shared" si="0"/>
        <v>150</v>
      </c>
      <c r="J19">
        <v>100</v>
      </c>
      <c r="L19">
        <v>50</v>
      </c>
      <c r="Q19">
        <f t="shared" si="5"/>
        <v>0</v>
      </c>
      <c r="R19">
        <f t="shared" si="6"/>
        <v>2</v>
      </c>
      <c r="S19" s="2">
        <f t="shared" si="7"/>
        <v>50</v>
      </c>
      <c r="T19">
        <f t="shared" si="8"/>
        <v>140</v>
      </c>
    </row>
    <row r="20" spans="1:20" x14ac:dyDescent="0.3">
      <c r="A20">
        <v>16</v>
      </c>
      <c r="B20">
        <v>2</v>
      </c>
      <c r="C20">
        <v>2</v>
      </c>
      <c r="D20">
        <v>0.9</v>
      </c>
      <c r="E20" s="2">
        <f t="shared" si="1"/>
        <v>1.44</v>
      </c>
      <c r="F20">
        <f t="shared" si="2"/>
        <v>50</v>
      </c>
      <c r="G20" s="2">
        <f t="shared" si="3"/>
        <v>190</v>
      </c>
      <c r="H20">
        <f t="shared" si="4"/>
        <v>140</v>
      </c>
      <c r="I20">
        <f t="shared" si="0"/>
        <v>150</v>
      </c>
      <c r="J20">
        <v>100</v>
      </c>
      <c r="L20">
        <v>50</v>
      </c>
      <c r="Q20">
        <f t="shared" si="5"/>
        <v>0</v>
      </c>
      <c r="R20">
        <f t="shared" si="6"/>
        <v>2</v>
      </c>
      <c r="S20" s="2">
        <f t="shared" si="7"/>
        <v>50</v>
      </c>
      <c r="T20">
        <f t="shared" si="8"/>
        <v>140</v>
      </c>
    </row>
    <row r="21" spans="1:20" x14ac:dyDescent="0.3">
      <c r="A21">
        <v>17</v>
      </c>
      <c r="B21">
        <v>2</v>
      </c>
      <c r="C21">
        <v>2</v>
      </c>
      <c r="D21">
        <v>0</v>
      </c>
      <c r="E21" s="2">
        <f t="shared" si="1"/>
        <v>0</v>
      </c>
      <c r="F21">
        <f t="shared" si="2"/>
        <v>50</v>
      </c>
      <c r="G21" s="2">
        <f t="shared" si="3"/>
        <v>223.33333333333331</v>
      </c>
      <c r="H21">
        <f t="shared" si="4"/>
        <v>140</v>
      </c>
      <c r="I21">
        <f t="shared" si="0"/>
        <v>250</v>
      </c>
      <c r="J21">
        <v>100</v>
      </c>
      <c r="K21">
        <v>50</v>
      </c>
      <c r="L21">
        <v>50</v>
      </c>
      <c r="N21">
        <v>50</v>
      </c>
      <c r="Q21">
        <f t="shared" si="5"/>
        <v>0</v>
      </c>
      <c r="R21">
        <f t="shared" si="6"/>
        <v>2</v>
      </c>
      <c r="S21" s="2">
        <f t="shared" si="7"/>
        <v>83.333333333333314</v>
      </c>
      <c r="T21">
        <f t="shared" si="8"/>
        <v>140</v>
      </c>
    </row>
    <row r="22" spans="1:20" x14ac:dyDescent="0.3">
      <c r="A22">
        <v>18</v>
      </c>
      <c r="B22">
        <v>2</v>
      </c>
      <c r="C22">
        <v>2</v>
      </c>
      <c r="D22">
        <v>2.7</v>
      </c>
      <c r="E22" s="2">
        <f t="shared" si="1"/>
        <v>4.32</v>
      </c>
      <c r="F22">
        <f t="shared" si="2"/>
        <v>50</v>
      </c>
      <c r="G22" s="2">
        <f t="shared" si="3"/>
        <v>323.33333333333337</v>
      </c>
      <c r="H22">
        <f t="shared" si="4"/>
        <v>140</v>
      </c>
      <c r="I22">
        <f t="shared" si="0"/>
        <v>550</v>
      </c>
      <c r="J22">
        <v>100</v>
      </c>
      <c r="K22">
        <v>50</v>
      </c>
      <c r="L22">
        <v>50</v>
      </c>
      <c r="M22">
        <v>300</v>
      </c>
      <c r="N22">
        <v>50</v>
      </c>
      <c r="Q22">
        <f t="shared" si="5"/>
        <v>0</v>
      </c>
      <c r="R22">
        <f t="shared" si="6"/>
        <v>2</v>
      </c>
      <c r="S22" s="2">
        <f t="shared" si="7"/>
        <v>183.33333333333337</v>
      </c>
      <c r="T22">
        <f t="shared" si="8"/>
        <v>140</v>
      </c>
    </row>
    <row r="23" spans="1:20" x14ac:dyDescent="0.3">
      <c r="A23">
        <v>19</v>
      </c>
      <c r="B23">
        <v>4</v>
      </c>
      <c r="C23">
        <v>4</v>
      </c>
      <c r="D23">
        <v>0.9</v>
      </c>
      <c r="E23" s="2">
        <f t="shared" si="1"/>
        <v>1.44</v>
      </c>
      <c r="F23">
        <f t="shared" si="2"/>
        <v>100</v>
      </c>
      <c r="G23" s="2">
        <f t="shared" si="3"/>
        <v>846.66666666666663</v>
      </c>
      <c r="H23">
        <f t="shared" si="4"/>
        <v>280</v>
      </c>
      <c r="I23">
        <f t="shared" si="0"/>
        <v>1700</v>
      </c>
      <c r="J23">
        <v>100</v>
      </c>
      <c r="K23">
        <v>50</v>
      </c>
      <c r="L23">
        <v>50</v>
      </c>
      <c r="M23">
        <v>1500</v>
      </c>
      <c r="Q23">
        <f t="shared" si="5"/>
        <v>0</v>
      </c>
      <c r="R23">
        <f t="shared" si="6"/>
        <v>4</v>
      </c>
      <c r="S23" s="2">
        <f t="shared" si="7"/>
        <v>566.66666666666663</v>
      </c>
      <c r="T23">
        <f t="shared" si="8"/>
        <v>280</v>
      </c>
    </row>
    <row r="24" spans="1:20" x14ac:dyDescent="0.3">
      <c r="A24">
        <v>20</v>
      </c>
      <c r="B24">
        <v>4</v>
      </c>
      <c r="C24">
        <v>4</v>
      </c>
      <c r="D24">
        <v>6.3</v>
      </c>
      <c r="E24" s="2">
        <f t="shared" si="1"/>
        <v>10.08</v>
      </c>
      <c r="F24">
        <f t="shared" si="2"/>
        <v>100</v>
      </c>
      <c r="G24" s="2">
        <f t="shared" si="3"/>
        <v>463.33333333333337</v>
      </c>
      <c r="H24">
        <f t="shared" si="4"/>
        <v>280</v>
      </c>
      <c r="I24">
        <f t="shared" si="0"/>
        <v>550</v>
      </c>
      <c r="J24">
        <v>100</v>
      </c>
      <c r="K24">
        <v>50</v>
      </c>
      <c r="L24">
        <v>50</v>
      </c>
      <c r="M24">
        <v>300</v>
      </c>
      <c r="N24">
        <v>50</v>
      </c>
      <c r="Q24">
        <f t="shared" si="5"/>
        <v>0</v>
      </c>
      <c r="R24">
        <f t="shared" si="6"/>
        <v>4</v>
      </c>
      <c r="S24" s="2">
        <f t="shared" si="7"/>
        <v>183.33333333333337</v>
      </c>
      <c r="T24">
        <f t="shared" si="8"/>
        <v>280</v>
      </c>
    </row>
    <row r="25" spans="1:20" x14ac:dyDescent="0.3">
      <c r="A25">
        <v>21</v>
      </c>
      <c r="B25">
        <v>4</v>
      </c>
      <c r="C25">
        <v>4</v>
      </c>
      <c r="D25">
        <v>31.8</v>
      </c>
      <c r="E25" s="2">
        <f t="shared" si="1"/>
        <v>50.88</v>
      </c>
      <c r="F25">
        <f t="shared" si="2"/>
        <v>100</v>
      </c>
      <c r="G25" s="2">
        <f t="shared" si="3"/>
        <v>363.33333333333331</v>
      </c>
      <c r="H25">
        <f t="shared" si="4"/>
        <v>280</v>
      </c>
      <c r="I25">
        <f t="shared" si="0"/>
        <v>250</v>
      </c>
      <c r="J25">
        <v>100</v>
      </c>
      <c r="K25">
        <v>50</v>
      </c>
      <c r="L25">
        <v>50</v>
      </c>
      <c r="N25">
        <v>50</v>
      </c>
      <c r="Q25">
        <f t="shared" si="5"/>
        <v>0</v>
      </c>
      <c r="R25">
        <f t="shared" si="6"/>
        <v>4</v>
      </c>
      <c r="S25" s="2">
        <f t="shared" si="7"/>
        <v>83.333333333333314</v>
      </c>
      <c r="T25">
        <f t="shared" si="8"/>
        <v>280</v>
      </c>
    </row>
    <row r="26" spans="1:20" x14ac:dyDescent="0.3">
      <c r="A26">
        <v>22</v>
      </c>
      <c r="B26">
        <v>4</v>
      </c>
      <c r="C26">
        <v>2</v>
      </c>
      <c r="D26">
        <v>0</v>
      </c>
      <c r="E26" s="2">
        <f t="shared" si="1"/>
        <v>0</v>
      </c>
      <c r="F26">
        <f t="shared" si="2"/>
        <v>100</v>
      </c>
      <c r="G26" s="2">
        <f t="shared" si="3"/>
        <v>363.33333333333331</v>
      </c>
      <c r="H26">
        <f t="shared" si="4"/>
        <v>280</v>
      </c>
      <c r="I26">
        <f t="shared" si="0"/>
        <v>250</v>
      </c>
      <c r="J26">
        <v>100</v>
      </c>
      <c r="K26">
        <v>50</v>
      </c>
      <c r="L26">
        <v>50</v>
      </c>
      <c r="N26">
        <v>50</v>
      </c>
      <c r="Q26">
        <f t="shared" si="5"/>
        <v>2</v>
      </c>
      <c r="R26">
        <f t="shared" si="6"/>
        <v>2</v>
      </c>
      <c r="S26" s="2">
        <f t="shared" si="7"/>
        <v>83.333333333333314</v>
      </c>
      <c r="T26">
        <f t="shared" si="8"/>
        <v>280</v>
      </c>
    </row>
    <row r="27" spans="1:20" x14ac:dyDescent="0.3">
      <c r="A27">
        <v>23</v>
      </c>
      <c r="B27">
        <v>4</v>
      </c>
      <c r="C27">
        <v>0</v>
      </c>
      <c r="D27">
        <v>0</v>
      </c>
      <c r="E27" s="2">
        <f t="shared" si="1"/>
        <v>0</v>
      </c>
      <c r="F27">
        <f t="shared" si="2"/>
        <v>100</v>
      </c>
      <c r="G27" s="2">
        <f t="shared" si="3"/>
        <v>346.66666666666669</v>
      </c>
      <c r="H27">
        <f t="shared" si="4"/>
        <v>280</v>
      </c>
      <c r="I27">
        <f t="shared" si="0"/>
        <v>200</v>
      </c>
      <c r="J27">
        <v>100</v>
      </c>
      <c r="K27">
        <v>50</v>
      </c>
      <c r="L27">
        <v>50</v>
      </c>
      <c r="Q27">
        <f t="shared" si="5"/>
        <v>4</v>
      </c>
      <c r="R27">
        <f t="shared" si="6"/>
        <v>0</v>
      </c>
      <c r="S27" s="2">
        <f t="shared" si="7"/>
        <v>66.666666666666686</v>
      </c>
      <c r="T27">
        <f t="shared" si="8"/>
        <v>280</v>
      </c>
    </row>
    <row r="28" spans="1:20" x14ac:dyDescent="0.3">
      <c r="A28">
        <v>24</v>
      </c>
      <c r="B28">
        <v>4</v>
      </c>
      <c r="C28">
        <v>0</v>
      </c>
      <c r="D28">
        <v>0</v>
      </c>
      <c r="E28" s="2">
        <f t="shared" si="1"/>
        <v>0</v>
      </c>
      <c r="F28">
        <f t="shared" si="2"/>
        <v>100</v>
      </c>
      <c r="G28" s="2">
        <f t="shared" si="3"/>
        <v>346.66666666666669</v>
      </c>
      <c r="H28">
        <f t="shared" si="4"/>
        <v>280</v>
      </c>
      <c r="I28">
        <f t="shared" si="0"/>
        <v>200</v>
      </c>
      <c r="J28">
        <v>100</v>
      </c>
      <c r="K28">
        <v>50</v>
      </c>
      <c r="L28">
        <v>50</v>
      </c>
      <c r="Q28">
        <f t="shared" si="5"/>
        <v>4</v>
      </c>
      <c r="R28">
        <f t="shared" si="6"/>
        <v>0</v>
      </c>
      <c r="S28" s="2">
        <f t="shared" si="7"/>
        <v>66.666666666666686</v>
      </c>
      <c r="T28">
        <f t="shared" si="8"/>
        <v>280</v>
      </c>
    </row>
    <row r="29" spans="1:20" x14ac:dyDescent="0.3">
      <c r="D29">
        <f t="shared" ref="D29:I29" si="9">SUM(D5:D28)</f>
        <v>100</v>
      </c>
      <c r="E29" s="2">
        <f t="shared" si="9"/>
        <v>159.99999999999997</v>
      </c>
      <c r="F29">
        <f t="shared" si="9"/>
        <v>1900</v>
      </c>
      <c r="G29">
        <f t="shared" si="9"/>
        <v>8220</v>
      </c>
      <c r="H29">
        <f t="shared" si="9"/>
        <v>5320</v>
      </c>
      <c r="I29">
        <f t="shared" si="9"/>
        <v>8700</v>
      </c>
    </row>
    <row r="30" spans="1:20" x14ac:dyDescent="0.3">
      <c r="E30" s="2">
        <f>E29/4</f>
        <v>39.999999999999993</v>
      </c>
      <c r="F30" s="1">
        <f>F29/24/F2</f>
        <v>0.16493055555555555</v>
      </c>
      <c r="G30" s="1">
        <f>G29/24/150</f>
        <v>2.2833333333333332</v>
      </c>
      <c r="H30" s="1">
        <f>H29/24/150</f>
        <v>1.4777777777777776</v>
      </c>
      <c r="I30" s="3">
        <f>I29/24/150</f>
        <v>2.4166666666666665</v>
      </c>
    </row>
    <row r="31" spans="1:20" x14ac:dyDescent="0.3">
      <c r="I31" s="2">
        <f>I29*365/1000</f>
        <v>3175.5</v>
      </c>
    </row>
    <row r="32" spans="1:20" x14ac:dyDescent="0.3">
      <c r="I32" s="2">
        <f>I31/150</f>
        <v>21.17</v>
      </c>
    </row>
  </sheetData>
  <pageMargins left="0.7" right="0.7" top="0.78740157499999996" bottom="0.78740157499999996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9143DD-7799-4248-8D6D-090822E3DA74}">
  <dimension ref="A1:T32"/>
  <sheetViews>
    <sheetView workbookViewId="0"/>
  </sheetViews>
  <sheetFormatPr defaultRowHeight="14.4" x14ac:dyDescent="0.3"/>
  <sheetData>
    <row r="1" spans="1:20" x14ac:dyDescent="0.3">
      <c r="A1" s="5" t="s">
        <v>6</v>
      </c>
      <c r="F1">
        <v>25</v>
      </c>
      <c r="G1" t="s">
        <v>4</v>
      </c>
    </row>
    <row r="2" spans="1:20" x14ac:dyDescent="0.3">
      <c r="F2">
        <f>160*3</f>
        <v>480</v>
      </c>
      <c r="G2" t="s">
        <v>5</v>
      </c>
      <c r="H2">
        <v>70</v>
      </c>
      <c r="I2" t="s">
        <v>13</v>
      </c>
      <c r="K2" s="2"/>
    </row>
    <row r="3" spans="1:20" x14ac:dyDescent="0.3">
      <c r="A3" s="4" t="s">
        <v>17</v>
      </c>
      <c r="B3" s="4" t="s">
        <v>3</v>
      </c>
      <c r="C3" s="4" t="s">
        <v>0</v>
      </c>
      <c r="D3" s="4" t="s">
        <v>24</v>
      </c>
      <c r="E3" s="4" t="s">
        <v>24</v>
      </c>
      <c r="F3" s="4" t="s">
        <v>2</v>
      </c>
      <c r="G3" s="4" t="s">
        <v>12</v>
      </c>
      <c r="H3" s="4" t="s">
        <v>14</v>
      </c>
      <c r="I3" s="4" t="s">
        <v>7</v>
      </c>
      <c r="J3" s="4" t="s">
        <v>10</v>
      </c>
      <c r="K3" s="4" t="s">
        <v>8</v>
      </c>
      <c r="L3" s="4" t="s">
        <v>2</v>
      </c>
      <c r="M3" s="4" t="s">
        <v>9</v>
      </c>
      <c r="N3" s="4" t="s">
        <v>11</v>
      </c>
      <c r="Q3" t="s">
        <v>27</v>
      </c>
      <c r="R3" t="s">
        <v>0</v>
      </c>
      <c r="S3" t="s">
        <v>28</v>
      </c>
      <c r="T3" t="s">
        <v>14</v>
      </c>
    </row>
    <row r="4" spans="1:20" x14ac:dyDescent="0.3">
      <c r="A4" s="4" t="s">
        <v>23</v>
      </c>
      <c r="B4" s="4" t="s">
        <v>21</v>
      </c>
      <c r="C4" s="4" t="s">
        <v>21</v>
      </c>
      <c r="D4" s="4" t="s">
        <v>22</v>
      </c>
      <c r="E4" s="4" t="s">
        <v>18</v>
      </c>
      <c r="F4" s="4" t="s">
        <v>19</v>
      </c>
      <c r="G4" s="4" t="s">
        <v>20</v>
      </c>
      <c r="H4" s="4" t="s">
        <v>20</v>
      </c>
      <c r="I4" s="4" t="s">
        <v>20</v>
      </c>
      <c r="J4" s="4" t="s">
        <v>20</v>
      </c>
      <c r="K4" s="4" t="s">
        <v>20</v>
      </c>
      <c r="L4" s="4" t="s">
        <v>20</v>
      </c>
      <c r="M4" s="4" t="s">
        <v>20</v>
      </c>
      <c r="N4" s="4" t="s">
        <v>20</v>
      </c>
      <c r="Q4" t="s">
        <v>21</v>
      </c>
      <c r="R4" t="s">
        <v>21</v>
      </c>
      <c r="S4" t="s">
        <v>20</v>
      </c>
      <c r="T4" t="s">
        <v>20</v>
      </c>
    </row>
    <row r="5" spans="1:20" x14ac:dyDescent="0.3">
      <c r="A5">
        <v>1</v>
      </c>
      <c r="B5">
        <v>4</v>
      </c>
      <c r="C5">
        <v>0</v>
      </c>
      <c r="D5">
        <v>0</v>
      </c>
      <c r="E5">
        <v>0</v>
      </c>
      <c r="F5">
        <f>$F$1*B5</f>
        <v>100</v>
      </c>
      <c r="G5" s="2">
        <f>H5+I5/3</f>
        <v>330</v>
      </c>
      <c r="H5">
        <f>$H$2*B5</f>
        <v>280</v>
      </c>
      <c r="I5">
        <f t="shared" ref="I5:I28" si="0">J5+K5+L5+M5+N5</f>
        <v>150</v>
      </c>
      <c r="J5">
        <v>100</v>
      </c>
      <c r="L5">
        <v>50</v>
      </c>
      <c r="Q5">
        <f>B5-C5</f>
        <v>4</v>
      </c>
      <c r="R5">
        <f>C5</f>
        <v>0</v>
      </c>
      <c r="S5" s="2">
        <f>G5-H5</f>
        <v>50</v>
      </c>
      <c r="T5">
        <f>H5</f>
        <v>280</v>
      </c>
    </row>
    <row r="6" spans="1:20" x14ac:dyDescent="0.3">
      <c r="A6">
        <v>2</v>
      </c>
      <c r="B6">
        <v>4</v>
      </c>
      <c r="C6">
        <v>0</v>
      </c>
      <c r="D6">
        <v>0</v>
      </c>
      <c r="E6">
        <v>0</v>
      </c>
      <c r="F6">
        <f t="shared" ref="F6:F28" si="1">$F$1*B6</f>
        <v>100</v>
      </c>
      <c r="G6" s="2">
        <f t="shared" ref="G6:G28" si="2">H6+I6/3</f>
        <v>330</v>
      </c>
      <c r="H6">
        <f t="shared" ref="H6:H28" si="3">$H$2*B6</f>
        <v>280</v>
      </c>
      <c r="I6">
        <f t="shared" si="0"/>
        <v>150</v>
      </c>
      <c r="J6">
        <v>100</v>
      </c>
      <c r="L6">
        <v>50</v>
      </c>
      <c r="Q6">
        <f t="shared" ref="Q6:Q28" si="4">B6-C6</f>
        <v>4</v>
      </c>
      <c r="R6">
        <f t="shared" ref="R6:R28" si="5">C6</f>
        <v>0</v>
      </c>
      <c r="S6" s="2">
        <f t="shared" ref="S6:S28" si="6">G6-H6</f>
        <v>50</v>
      </c>
      <c r="T6">
        <f t="shared" ref="T6:T28" si="7">H6</f>
        <v>280</v>
      </c>
    </row>
    <row r="7" spans="1:20" x14ac:dyDescent="0.3">
      <c r="A7">
        <v>3</v>
      </c>
      <c r="B7">
        <v>4</v>
      </c>
      <c r="C7">
        <v>0</v>
      </c>
      <c r="D7">
        <v>0</v>
      </c>
      <c r="E7">
        <v>0</v>
      </c>
      <c r="F7">
        <f t="shared" si="1"/>
        <v>100</v>
      </c>
      <c r="G7" s="2">
        <f t="shared" si="2"/>
        <v>330</v>
      </c>
      <c r="H7">
        <f t="shared" si="3"/>
        <v>280</v>
      </c>
      <c r="I7">
        <f t="shared" si="0"/>
        <v>150</v>
      </c>
      <c r="J7">
        <v>100</v>
      </c>
      <c r="L7">
        <v>50</v>
      </c>
      <c r="Q7">
        <f t="shared" si="4"/>
        <v>4</v>
      </c>
      <c r="R7">
        <f t="shared" si="5"/>
        <v>0</v>
      </c>
      <c r="S7" s="2">
        <f t="shared" si="6"/>
        <v>50</v>
      </c>
      <c r="T7">
        <f t="shared" si="7"/>
        <v>280</v>
      </c>
    </row>
    <row r="8" spans="1:20" x14ac:dyDescent="0.3">
      <c r="A8">
        <v>4</v>
      </c>
      <c r="B8">
        <v>4</v>
      </c>
      <c r="C8">
        <v>0</v>
      </c>
      <c r="D8">
        <v>0</v>
      </c>
      <c r="E8">
        <v>0</v>
      </c>
      <c r="F8">
        <f t="shared" si="1"/>
        <v>100</v>
      </c>
      <c r="G8" s="2">
        <f t="shared" si="2"/>
        <v>330</v>
      </c>
      <c r="H8">
        <f t="shared" si="3"/>
        <v>280</v>
      </c>
      <c r="I8">
        <f t="shared" si="0"/>
        <v>150</v>
      </c>
      <c r="J8">
        <v>100</v>
      </c>
      <c r="L8">
        <v>50</v>
      </c>
      <c r="Q8">
        <f t="shared" si="4"/>
        <v>4</v>
      </c>
      <c r="R8">
        <f t="shared" si="5"/>
        <v>0</v>
      </c>
      <c r="S8" s="2">
        <f t="shared" si="6"/>
        <v>50</v>
      </c>
      <c r="T8">
        <f t="shared" si="7"/>
        <v>280</v>
      </c>
    </row>
    <row r="9" spans="1:20" x14ac:dyDescent="0.3">
      <c r="A9">
        <v>5</v>
      </c>
      <c r="B9">
        <v>4</v>
      </c>
      <c r="C9">
        <v>0</v>
      </c>
      <c r="D9">
        <v>0</v>
      </c>
      <c r="E9">
        <v>0</v>
      </c>
      <c r="F9">
        <f t="shared" si="1"/>
        <v>100</v>
      </c>
      <c r="G9" s="2">
        <f t="shared" si="2"/>
        <v>330</v>
      </c>
      <c r="H9">
        <f t="shared" si="3"/>
        <v>280</v>
      </c>
      <c r="I9">
        <f t="shared" si="0"/>
        <v>150</v>
      </c>
      <c r="J9">
        <v>100</v>
      </c>
      <c r="L9">
        <v>50</v>
      </c>
      <c r="Q9">
        <f t="shared" si="4"/>
        <v>4</v>
      </c>
      <c r="R9">
        <f t="shared" si="5"/>
        <v>0</v>
      </c>
      <c r="S9" s="2">
        <f t="shared" si="6"/>
        <v>50</v>
      </c>
      <c r="T9">
        <f t="shared" si="7"/>
        <v>280</v>
      </c>
    </row>
    <row r="10" spans="1:20" x14ac:dyDescent="0.3">
      <c r="A10">
        <v>6</v>
      </c>
      <c r="B10">
        <v>4</v>
      </c>
      <c r="C10">
        <v>0</v>
      </c>
      <c r="D10">
        <v>0</v>
      </c>
      <c r="E10">
        <v>0</v>
      </c>
      <c r="F10">
        <f t="shared" si="1"/>
        <v>100</v>
      </c>
      <c r="G10" s="2">
        <f t="shared" si="2"/>
        <v>330</v>
      </c>
      <c r="H10">
        <f t="shared" si="3"/>
        <v>280</v>
      </c>
      <c r="I10">
        <f t="shared" si="0"/>
        <v>150</v>
      </c>
      <c r="J10">
        <v>100</v>
      </c>
      <c r="L10">
        <v>50</v>
      </c>
      <c r="Q10">
        <f t="shared" si="4"/>
        <v>4</v>
      </c>
      <c r="R10">
        <f t="shared" si="5"/>
        <v>0</v>
      </c>
      <c r="S10" s="2">
        <f t="shared" si="6"/>
        <v>50</v>
      </c>
      <c r="T10">
        <f t="shared" si="7"/>
        <v>280</v>
      </c>
    </row>
    <row r="11" spans="1:20" x14ac:dyDescent="0.3">
      <c r="A11">
        <v>7</v>
      </c>
      <c r="B11">
        <v>4</v>
      </c>
      <c r="C11">
        <v>2</v>
      </c>
      <c r="D11">
        <v>14.7</v>
      </c>
      <c r="E11">
        <v>24</v>
      </c>
      <c r="F11">
        <f t="shared" si="1"/>
        <v>100</v>
      </c>
      <c r="G11" s="2">
        <f t="shared" si="2"/>
        <v>413.33333333333337</v>
      </c>
      <c r="H11">
        <f t="shared" si="3"/>
        <v>280</v>
      </c>
      <c r="I11">
        <f t="shared" si="0"/>
        <v>400</v>
      </c>
      <c r="J11">
        <v>100</v>
      </c>
      <c r="K11">
        <v>50</v>
      </c>
      <c r="L11">
        <v>50</v>
      </c>
      <c r="M11">
        <v>200</v>
      </c>
      <c r="Q11">
        <f t="shared" si="4"/>
        <v>2</v>
      </c>
      <c r="R11">
        <f t="shared" si="5"/>
        <v>2</v>
      </c>
      <c r="S11" s="2">
        <f t="shared" si="6"/>
        <v>133.33333333333337</v>
      </c>
      <c r="T11">
        <f t="shared" si="7"/>
        <v>280</v>
      </c>
    </row>
    <row r="12" spans="1:20" x14ac:dyDescent="0.3">
      <c r="A12">
        <v>8</v>
      </c>
      <c r="B12">
        <v>4</v>
      </c>
      <c r="C12">
        <v>4</v>
      </c>
      <c r="D12">
        <v>33.700000000000003</v>
      </c>
      <c r="E12">
        <v>54</v>
      </c>
      <c r="F12">
        <f t="shared" si="1"/>
        <v>100</v>
      </c>
      <c r="G12" s="2">
        <f t="shared" si="2"/>
        <v>363.33333333333331</v>
      </c>
      <c r="H12">
        <f t="shared" si="3"/>
        <v>280</v>
      </c>
      <c r="I12">
        <f t="shared" si="0"/>
        <v>250</v>
      </c>
      <c r="J12">
        <v>100</v>
      </c>
      <c r="K12">
        <v>50</v>
      </c>
      <c r="L12">
        <v>50</v>
      </c>
      <c r="M12">
        <v>50</v>
      </c>
      <c r="Q12">
        <f t="shared" si="4"/>
        <v>0</v>
      </c>
      <c r="R12">
        <f t="shared" si="5"/>
        <v>4</v>
      </c>
      <c r="S12" s="2">
        <f t="shared" si="6"/>
        <v>83.333333333333314</v>
      </c>
      <c r="T12">
        <f t="shared" si="7"/>
        <v>280</v>
      </c>
    </row>
    <row r="13" spans="1:20" x14ac:dyDescent="0.3">
      <c r="A13">
        <v>9</v>
      </c>
      <c r="B13">
        <v>0</v>
      </c>
      <c r="C13">
        <v>0</v>
      </c>
      <c r="D13">
        <v>0</v>
      </c>
      <c r="E13">
        <v>0</v>
      </c>
      <c r="F13">
        <f t="shared" si="1"/>
        <v>0</v>
      </c>
      <c r="G13" s="2">
        <f t="shared" si="2"/>
        <v>33.333333333333336</v>
      </c>
      <c r="H13">
        <f t="shared" si="3"/>
        <v>0</v>
      </c>
      <c r="I13">
        <f t="shared" si="0"/>
        <v>100</v>
      </c>
      <c r="J13">
        <v>100</v>
      </c>
      <c r="Q13">
        <f t="shared" si="4"/>
        <v>0</v>
      </c>
      <c r="R13">
        <f t="shared" si="5"/>
        <v>0</v>
      </c>
      <c r="S13" s="2">
        <f t="shared" si="6"/>
        <v>33.333333333333336</v>
      </c>
      <c r="T13">
        <f t="shared" si="7"/>
        <v>0</v>
      </c>
    </row>
    <row r="14" spans="1:20" x14ac:dyDescent="0.3">
      <c r="A14">
        <v>10</v>
      </c>
      <c r="B14">
        <v>0</v>
      </c>
      <c r="C14">
        <v>0</v>
      </c>
      <c r="D14">
        <v>0</v>
      </c>
      <c r="E14">
        <v>0</v>
      </c>
      <c r="F14">
        <f t="shared" si="1"/>
        <v>0</v>
      </c>
      <c r="G14" s="2">
        <f t="shared" si="2"/>
        <v>33.333333333333336</v>
      </c>
      <c r="H14">
        <f t="shared" si="3"/>
        <v>0</v>
      </c>
      <c r="I14">
        <f t="shared" si="0"/>
        <v>100</v>
      </c>
      <c r="J14">
        <v>100</v>
      </c>
      <c r="Q14">
        <f t="shared" si="4"/>
        <v>0</v>
      </c>
      <c r="R14">
        <f t="shared" si="5"/>
        <v>0</v>
      </c>
      <c r="S14" s="2">
        <f t="shared" si="6"/>
        <v>33.333333333333336</v>
      </c>
      <c r="T14">
        <f t="shared" si="7"/>
        <v>0</v>
      </c>
    </row>
    <row r="15" spans="1:20" x14ac:dyDescent="0.3">
      <c r="A15">
        <v>11</v>
      </c>
      <c r="B15">
        <v>0</v>
      </c>
      <c r="C15">
        <v>0</v>
      </c>
      <c r="D15">
        <v>0</v>
      </c>
      <c r="E15">
        <v>0</v>
      </c>
      <c r="F15">
        <f t="shared" si="1"/>
        <v>0</v>
      </c>
      <c r="G15" s="2">
        <f t="shared" si="2"/>
        <v>33.333333333333336</v>
      </c>
      <c r="H15">
        <f t="shared" si="3"/>
        <v>0</v>
      </c>
      <c r="I15">
        <f t="shared" si="0"/>
        <v>100</v>
      </c>
      <c r="J15">
        <v>100</v>
      </c>
      <c r="Q15">
        <f t="shared" si="4"/>
        <v>0</v>
      </c>
      <c r="R15">
        <f t="shared" si="5"/>
        <v>0</v>
      </c>
      <c r="S15" s="2">
        <f t="shared" si="6"/>
        <v>33.333333333333336</v>
      </c>
      <c r="T15">
        <f t="shared" si="7"/>
        <v>0</v>
      </c>
    </row>
    <row r="16" spans="1:20" x14ac:dyDescent="0.3">
      <c r="A16">
        <v>12</v>
      </c>
      <c r="B16">
        <v>0</v>
      </c>
      <c r="C16">
        <v>0</v>
      </c>
      <c r="D16">
        <v>0</v>
      </c>
      <c r="E16">
        <v>0</v>
      </c>
      <c r="F16">
        <f t="shared" si="1"/>
        <v>0</v>
      </c>
      <c r="G16" s="2">
        <f t="shared" si="2"/>
        <v>33.333333333333336</v>
      </c>
      <c r="H16">
        <f t="shared" si="3"/>
        <v>0</v>
      </c>
      <c r="I16">
        <f t="shared" si="0"/>
        <v>100</v>
      </c>
      <c r="J16">
        <v>100</v>
      </c>
      <c r="Q16">
        <f t="shared" si="4"/>
        <v>0</v>
      </c>
      <c r="R16">
        <f t="shared" si="5"/>
        <v>0</v>
      </c>
      <c r="S16" s="2">
        <f t="shared" si="6"/>
        <v>33.333333333333336</v>
      </c>
      <c r="T16">
        <f t="shared" si="7"/>
        <v>0</v>
      </c>
    </row>
    <row r="17" spans="1:20" x14ac:dyDescent="0.3">
      <c r="A17">
        <v>13</v>
      </c>
      <c r="B17">
        <v>0</v>
      </c>
      <c r="C17">
        <v>0</v>
      </c>
      <c r="D17">
        <v>0</v>
      </c>
      <c r="E17">
        <v>0</v>
      </c>
      <c r="F17">
        <f t="shared" si="1"/>
        <v>0</v>
      </c>
      <c r="G17" s="2">
        <f t="shared" si="2"/>
        <v>33.333333333333336</v>
      </c>
      <c r="H17">
        <f t="shared" si="3"/>
        <v>0</v>
      </c>
      <c r="I17">
        <f t="shared" si="0"/>
        <v>100</v>
      </c>
      <c r="J17">
        <v>100</v>
      </c>
      <c r="Q17">
        <f t="shared" si="4"/>
        <v>0</v>
      </c>
      <c r="R17">
        <f t="shared" si="5"/>
        <v>0</v>
      </c>
      <c r="S17" s="2">
        <f t="shared" si="6"/>
        <v>33.333333333333336</v>
      </c>
      <c r="T17">
        <f t="shared" si="7"/>
        <v>0</v>
      </c>
    </row>
    <row r="18" spans="1:20" x14ac:dyDescent="0.3">
      <c r="A18">
        <v>14</v>
      </c>
      <c r="B18">
        <v>0</v>
      </c>
      <c r="C18">
        <v>0</v>
      </c>
      <c r="D18">
        <v>0</v>
      </c>
      <c r="E18">
        <v>0</v>
      </c>
      <c r="F18">
        <f t="shared" si="1"/>
        <v>0</v>
      </c>
      <c r="G18" s="2">
        <f t="shared" si="2"/>
        <v>33.333333333333336</v>
      </c>
      <c r="H18">
        <f t="shared" si="3"/>
        <v>0</v>
      </c>
      <c r="I18">
        <f t="shared" si="0"/>
        <v>100</v>
      </c>
      <c r="J18">
        <v>100</v>
      </c>
      <c r="Q18">
        <f t="shared" si="4"/>
        <v>0</v>
      </c>
      <c r="R18">
        <f t="shared" si="5"/>
        <v>0</v>
      </c>
      <c r="S18" s="2">
        <f t="shared" si="6"/>
        <v>33.333333333333336</v>
      </c>
      <c r="T18">
        <f t="shared" si="7"/>
        <v>0</v>
      </c>
    </row>
    <row r="19" spans="1:20" x14ac:dyDescent="0.3">
      <c r="A19">
        <v>15</v>
      </c>
      <c r="B19">
        <v>0</v>
      </c>
      <c r="C19">
        <v>0</v>
      </c>
      <c r="D19">
        <v>0</v>
      </c>
      <c r="E19">
        <v>0</v>
      </c>
      <c r="F19">
        <f t="shared" si="1"/>
        <v>0</v>
      </c>
      <c r="G19" s="2">
        <f t="shared" si="2"/>
        <v>33.333333333333336</v>
      </c>
      <c r="H19">
        <f t="shared" si="3"/>
        <v>0</v>
      </c>
      <c r="I19">
        <f t="shared" si="0"/>
        <v>100</v>
      </c>
      <c r="J19">
        <v>100</v>
      </c>
      <c r="Q19">
        <f t="shared" si="4"/>
        <v>0</v>
      </c>
      <c r="R19">
        <f t="shared" si="5"/>
        <v>0</v>
      </c>
      <c r="S19" s="2">
        <f t="shared" si="6"/>
        <v>33.333333333333336</v>
      </c>
      <c r="T19">
        <f t="shared" si="7"/>
        <v>0</v>
      </c>
    </row>
    <row r="20" spans="1:20" x14ac:dyDescent="0.3">
      <c r="A20">
        <v>16</v>
      </c>
      <c r="B20">
        <v>0</v>
      </c>
      <c r="C20">
        <v>0</v>
      </c>
      <c r="D20">
        <v>0</v>
      </c>
      <c r="E20">
        <v>0</v>
      </c>
      <c r="F20">
        <f t="shared" si="1"/>
        <v>0</v>
      </c>
      <c r="G20" s="2">
        <f t="shared" si="2"/>
        <v>33.333333333333336</v>
      </c>
      <c r="H20">
        <f t="shared" si="3"/>
        <v>0</v>
      </c>
      <c r="I20">
        <f t="shared" si="0"/>
        <v>100</v>
      </c>
      <c r="J20">
        <v>100</v>
      </c>
      <c r="Q20">
        <f t="shared" si="4"/>
        <v>0</v>
      </c>
      <c r="R20">
        <f t="shared" si="5"/>
        <v>0</v>
      </c>
      <c r="S20" s="2">
        <f t="shared" si="6"/>
        <v>33.333333333333336</v>
      </c>
      <c r="T20">
        <f t="shared" si="7"/>
        <v>0</v>
      </c>
    </row>
    <row r="21" spans="1:20" x14ac:dyDescent="0.3">
      <c r="A21">
        <v>17</v>
      </c>
      <c r="B21">
        <v>2</v>
      </c>
      <c r="C21">
        <v>2</v>
      </c>
      <c r="D21">
        <v>0</v>
      </c>
      <c r="E21" s="2">
        <f>doma!E21</f>
        <v>0</v>
      </c>
      <c r="F21">
        <f t="shared" si="1"/>
        <v>50</v>
      </c>
      <c r="G21" s="2">
        <f t="shared" si="2"/>
        <v>223.33333333333331</v>
      </c>
      <c r="H21">
        <f>$H$2*B21</f>
        <v>140</v>
      </c>
      <c r="I21">
        <f t="shared" si="0"/>
        <v>250</v>
      </c>
      <c r="J21">
        <v>100</v>
      </c>
      <c r="K21">
        <v>50</v>
      </c>
      <c r="L21">
        <v>50</v>
      </c>
      <c r="N21">
        <v>50</v>
      </c>
      <c r="Q21">
        <f t="shared" si="4"/>
        <v>0</v>
      </c>
      <c r="R21">
        <f t="shared" si="5"/>
        <v>2</v>
      </c>
      <c r="S21" s="2">
        <f t="shared" si="6"/>
        <v>83.333333333333314</v>
      </c>
      <c r="T21">
        <f t="shared" si="7"/>
        <v>140</v>
      </c>
    </row>
    <row r="22" spans="1:20" x14ac:dyDescent="0.3">
      <c r="A22">
        <v>18</v>
      </c>
      <c r="B22">
        <v>3</v>
      </c>
      <c r="C22">
        <v>3</v>
      </c>
      <c r="D22">
        <v>2.7</v>
      </c>
      <c r="E22" s="2">
        <f>doma!E22</f>
        <v>4.32</v>
      </c>
      <c r="F22">
        <f t="shared" si="1"/>
        <v>75</v>
      </c>
      <c r="G22" s="2">
        <f t="shared" si="2"/>
        <v>460</v>
      </c>
      <c r="H22">
        <f t="shared" si="3"/>
        <v>210</v>
      </c>
      <c r="I22">
        <f t="shared" si="0"/>
        <v>750</v>
      </c>
      <c r="J22">
        <v>100</v>
      </c>
      <c r="K22">
        <v>50</v>
      </c>
      <c r="L22">
        <v>50</v>
      </c>
      <c r="M22">
        <v>500</v>
      </c>
      <c r="N22">
        <v>50</v>
      </c>
      <c r="Q22">
        <f t="shared" si="4"/>
        <v>0</v>
      </c>
      <c r="R22">
        <f t="shared" si="5"/>
        <v>3</v>
      </c>
      <c r="S22" s="2">
        <f t="shared" si="6"/>
        <v>250</v>
      </c>
      <c r="T22">
        <f t="shared" si="7"/>
        <v>210</v>
      </c>
    </row>
    <row r="23" spans="1:20" x14ac:dyDescent="0.3">
      <c r="A23">
        <v>19</v>
      </c>
      <c r="B23">
        <v>4</v>
      </c>
      <c r="C23">
        <v>4</v>
      </c>
      <c r="D23">
        <v>0.9</v>
      </c>
      <c r="E23" s="2">
        <f>doma!E23</f>
        <v>1.44</v>
      </c>
      <c r="F23">
        <f t="shared" si="1"/>
        <v>100</v>
      </c>
      <c r="G23" s="2">
        <f t="shared" si="2"/>
        <v>846.66666666666663</v>
      </c>
      <c r="H23">
        <f t="shared" si="3"/>
        <v>280</v>
      </c>
      <c r="I23">
        <f t="shared" si="0"/>
        <v>1700</v>
      </c>
      <c r="J23">
        <v>100</v>
      </c>
      <c r="K23">
        <v>50</v>
      </c>
      <c r="L23">
        <v>50</v>
      </c>
      <c r="M23">
        <v>1500</v>
      </c>
      <c r="Q23">
        <f t="shared" si="4"/>
        <v>0</v>
      </c>
      <c r="R23">
        <f t="shared" si="5"/>
        <v>4</v>
      </c>
      <c r="S23" s="2">
        <f t="shared" si="6"/>
        <v>566.66666666666663</v>
      </c>
      <c r="T23">
        <f t="shared" si="7"/>
        <v>280</v>
      </c>
    </row>
    <row r="24" spans="1:20" x14ac:dyDescent="0.3">
      <c r="A24">
        <v>20</v>
      </c>
      <c r="B24">
        <v>4</v>
      </c>
      <c r="C24">
        <v>4</v>
      </c>
      <c r="D24">
        <v>6.3</v>
      </c>
      <c r="E24" s="2">
        <f>doma!E24</f>
        <v>10.08</v>
      </c>
      <c r="F24">
        <f t="shared" si="1"/>
        <v>100</v>
      </c>
      <c r="G24" s="2">
        <f t="shared" si="2"/>
        <v>530</v>
      </c>
      <c r="H24">
        <f t="shared" si="3"/>
        <v>280</v>
      </c>
      <c r="I24">
        <f t="shared" si="0"/>
        <v>750</v>
      </c>
      <c r="J24">
        <v>100</v>
      </c>
      <c r="K24">
        <v>50</v>
      </c>
      <c r="L24">
        <v>50</v>
      </c>
      <c r="M24">
        <v>500</v>
      </c>
      <c r="N24">
        <v>50</v>
      </c>
      <c r="Q24">
        <f t="shared" si="4"/>
        <v>0</v>
      </c>
      <c r="R24">
        <f t="shared" si="5"/>
        <v>4</v>
      </c>
      <c r="S24" s="2">
        <f t="shared" si="6"/>
        <v>250</v>
      </c>
      <c r="T24">
        <f t="shared" si="7"/>
        <v>280</v>
      </c>
    </row>
    <row r="25" spans="1:20" x14ac:dyDescent="0.3">
      <c r="A25">
        <v>21</v>
      </c>
      <c r="B25">
        <v>4</v>
      </c>
      <c r="C25">
        <v>4</v>
      </c>
      <c r="D25">
        <v>31.8</v>
      </c>
      <c r="E25" s="2">
        <f>doma!E25</f>
        <v>50.88</v>
      </c>
      <c r="F25">
        <f t="shared" si="1"/>
        <v>100</v>
      </c>
      <c r="G25" s="2">
        <f t="shared" si="2"/>
        <v>363.33333333333331</v>
      </c>
      <c r="H25">
        <f t="shared" si="3"/>
        <v>280</v>
      </c>
      <c r="I25">
        <f t="shared" si="0"/>
        <v>250</v>
      </c>
      <c r="J25">
        <v>100</v>
      </c>
      <c r="K25">
        <v>50</v>
      </c>
      <c r="L25">
        <v>50</v>
      </c>
      <c r="N25">
        <v>50</v>
      </c>
      <c r="Q25">
        <f t="shared" si="4"/>
        <v>0</v>
      </c>
      <c r="R25">
        <f t="shared" si="5"/>
        <v>4</v>
      </c>
      <c r="S25" s="2">
        <f t="shared" si="6"/>
        <v>83.333333333333314</v>
      </c>
      <c r="T25">
        <f t="shared" si="7"/>
        <v>280</v>
      </c>
    </row>
    <row r="26" spans="1:20" x14ac:dyDescent="0.3">
      <c r="A26">
        <v>22</v>
      </c>
      <c r="B26">
        <v>4</v>
      </c>
      <c r="C26">
        <v>2</v>
      </c>
      <c r="D26">
        <v>0</v>
      </c>
      <c r="E26" s="2">
        <f>doma!E26</f>
        <v>0</v>
      </c>
      <c r="F26">
        <f t="shared" si="1"/>
        <v>100</v>
      </c>
      <c r="G26" s="2">
        <f t="shared" si="2"/>
        <v>363.33333333333331</v>
      </c>
      <c r="H26">
        <f t="shared" si="3"/>
        <v>280</v>
      </c>
      <c r="I26">
        <f t="shared" si="0"/>
        <v>250</v>
      </c>
      <c r="J26">
        <v>100</v>
      </c>
      <c r="K26">
        <v>50</v>
      </c>
      <c r="L26">
        <v>50</v>
      </c>
      <c r="N26">
        <v>50</v>
      </c>
      <c r="Q26">
        <f t="shared" si="4"/>
        <v>2</v>
      </c>
      <c r="R26">
        <f t="shared" si="5"/>
        <v>2</v>
      </c>
      <c r="S26" s="2">
        <f t="shared" si="6"/>
        <v>83.333333333333314</v>
      </c>
      <c r="T26">
        <f t="shared" si="7"/>
        <v>280</v>
      </c>
    </row>
    <row r="27" spans="1:20" x14ac:dyDescent="0.3">
      <c r="A27">
        <v>23</v>
      </c>
      <c r="B27">
        <v>4</v>
      </c>
      <c r="C27">
        <v>0</v>
      </c>
      <c r="D27">
        <v>0</v>
      </c>
      <c r="E27" s="2">
        <f>doma!E27</f>
        <v>0</v>
      </c>
      <c r="F27">
        <f t="shared" si="1"/>
        <v>100</v>
      </c>
      <c r="G27" s="2">
        <f t="shared" si="2"/>
        <v>346.66666666666669</v>
      </c>
      <c r="H27">
        <f t="shared" si="3"/>
        <v>280</v>
      </c>
      <c r="I27">
        <f t="shared" si="0"/>
        <v>200</v>
      </c>
      <c r="J27">
        <v>100</v>
      </c>
      <c r="K27">
        <v>50</v>
      </c>
      <c r="L27">
        <v>50</v>
      </c>
      <c r="Q27">
        <f t="shared" si="4"/>
        <v>4</v>
      </c>
      <c r="R27">
        <f t="shared" si="5"/>
        <v>0</v>
      </c>
      <c r="S27" s="2">
        <f t="shared" si="6"/>
        <v>66.666666666666686</v>
      </c>
      <c r="T27">
        <f t="shared" si="7"/>
        <v>280</v>
      </c>
    </row>
    <row r="28" spans="1:20" x14ac:dyDescent="0.3">
      <c r="A28">
        <v>24</v>
      </c>
      <c r="B28">
        <v>4</v>
      </c>
      <c r="C28">
        <v>0</v>
      </c>
      <c r="D28">
        <v>0</v>
      </c>
      <c r="E28" s="2">
        <f>doma!E28</f>
        <v>0</v>
      </c>
      <c r="F28">
        <f t="shared" si="1"/>
        <v>100</v>
      </c>
      <c r="G28" s="2">
        <f t="shared" si="2"/>
        <v>346.66666666666669</v>
      </c>
      <c r="H28">
        <f t="shared" si="3"/>
        <v>280</v>
      </c>
      <c r="I28">
        <f t="shared" si="0"/>
        <v>200</v>
      </c>
      <c r="J28">
        <v>100</v>
      </c>
      <c r="K28">
        <v>50</v>
      </c>
      <c r="L28">
        <v>50</v>
      </c>
      <c r="Q28">
        <f t="shared" si="4"/>
        <v>4</v>
      </c>
      <c r="R28">
        <f t="shared" si="5"/>
        <v>0</v>
      </c>
      <c r="S28" s="2">
        <f t="shared" si="6"/>
        <v>66.666666666666686</v>
      </c>
      <c r="T28">
        <f t="shared" si="7"/>
        <v>280</v>
      </c>
    </row>
    <row r="29" spans="1:20" x14ac:dyDescent="0.3">
      <c r="D29">
        <f t="shared" ref="D29:I29" si="8">SUM(D5:D28)</f>
        <v>90.100000000000009</v>
      </c>
      <c r="E29" s="2">
        <f t="shared" si="8"/>
        <v>144.72</v>
      </c>
      <c r="F29">
        <f t="shared" si="8"/>
        <v>1525</v>
      </c>
      <c r="G29" s="2">
        <f t="shared" si="8"/>
        <v>6503.3333333333348</v>
      </c>
      <c r="H29">
        <f t="shared" si="8"/>
        <v>4270</v>
      </c>
      <c r="I29">
        <f t="shared" si="8"/>
        <v>6700</v>
      </c>
    </row>
    <row r="30" spans="1:20" x14ac:dyDescent="0.3">
      <c r="E30" s="2">
        <f>E29/4</f>
        <v>36.18</v>
      </c>
      <c r="F30" s="1">
        <f>F29/24/F2</f>
        <v>0.13237847222222221</v>
      </c>
      <c r="G30" s="1">
        <f>G29/24/150</f>
        <v>1.8064814814814818</v>
      </c>
      <c r="H30" s="1">
        <f>H29/24/150</f>
        <v>1.1861111111111111</v>
      </c>
      <c r="I30" s="1">
        <f>I29/24/160</f>
        <v>1.7447916666666667</v>
      </c>
    </row>
    <row r="31" spans="1:20" x14ac:dyDescent="0.3">
      <c r="I31" s="2">
        <f>365*I29/1000</f>
        <v>2445.5</v>
      </c>
    </row>
    <row r="32" spans="1:20" x14ac:dyDescent="0.3">
      <c r="I32" s="2">
        <f>I31/150</f>
        <v>16.303333333333335</v>
      </c>
    </row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22EEAD-36E2-4029-8196-986029B1D023}">
  <dimension ref="A1"/>
  <sheetViews>
    <sheetView workbookViewId="0"/>
  </sheetViews>
  <sheetFormatPr defaultRowHeight="14.4" x14ac:dyDescent="0.3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doma</vt:lpstr>
      <vt:lpstr>mimo</vt:lpstr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Tomáš Matuška</dc:creator>
  <cp:lastModifiedBy>Michalova, Sarka</cp:lastModifiedBy>
  <cp:lastPrinted>2025-04-06T07:34:40Z</cp:lastPrinted>
  <dcterms:created xsi:type="dcterms:W3CDTF">2025-04-03T14:08:25Z</dcterms:created>
  <dcterms:modified xsi:type="dcterms:W3CDTF">2025-06-03T22:12:43Z</dcterms:modified>
</cp:coreProperties>
</file>