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jo\Desktop\HOTOVO BP 2021\"/>
    </mc:Choice>
  </mc:AlternateContent>
  <xr:revisionPtr revIDLastSave="0" documentId="13_ncr:1_{7727B14D-99D2-41CF-8566-99F44B548284}" xr6:coauthVersionLast="46" xr6:coauthVersionMax="46" xr10:uidLastSave="{00000000-0000-0000-0000-000000000000}"/>
  <bookViews>
    <workbookView xWindow="-108" yWindow="-108" windowWidth="23256" windowHeight="12576" xr2:uid="{1E260658-3FE6-4329-9F59-0505D8E3C32D}"/>
  </bookViews>
  <sheets>
    <sheet name="Presnosť údajov o polohe (CTFM)" sheetId="1" r:id="rId1"/>
    <sheet name="Presnosť výpočtov - Príklad 1" sheetId="2" r:id="rId2"/>
    <sheet name="Presnosť výpočtov - Príklad 2" sheetId="3" r:id="rId3"/>
    <sheet name="Presnosť výpočtov - Príklad 3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6" i="1" l="1"/>
  <c r="O19" i="1"/>
  <c r="O4" i="1"/>
  <c r="N5" i="4"/>
  <c r="J18" i="4"/>
  <c r="I18" i="4"/>
  <c r="H18" i="4"/>
  <c r="G18" i="4"/>
  <c r="K18" i="4" s="1"/>
  <c r="L18" i="4" s="1"/>
  <c r="M18" i="4" s="1"/>
  <c r="J17" i="4"/>
  <c r="I17" i="4"/>
  <c r="H17" i="4"/>
  <c r="G17" i="4"/>
  <c r="K17" i="4" s="1"/>
  <c r="L17" i="4" s="1"/>
  <c r="M17" i="4" s="1"/>
  <c r="J16" i="4"/>
  <c r="I16" i="4"/>
  <c r="H16" i="4"/>
  <c r="G16" i="4"/>
  <c r="K16" i="4" s="1"/>
  <c r="L16" i="4" s="1"/>
  <c r="M16" i="4" s="1"/>
  <c r="J15" i="4"/>
  <c r="I15" i="4"/>
  <c r="H15" i="4"/>
  <c r="G15" i="4"/>
  <c r="K15" i="4" s="1"/>
  <c r="L15" i="4" s="1"/>
  <c r="M15" i="4" s="1"/>
  <c r="J14" i="4"/>
  <c r="I14" i="4"/>
  <c r="H14" i="4"/>
  <c r="G14" i="4"/>
  <c r="K14" i="4" s="1"/>
  <c r="L14" i="4" s="1"/>
  <c r="M14" i="4" s="1"/>
  <c r="J13" i="4"/>
  <c r="I13" i="4"/>
  <c r="H13" i="4"/>
  <c r="G13" i="4"/>
  <c r="K13" i="4" s="1"/>
  <c r="L13" i="4" s="1"/>
  <c r="M13" i="4" s="1"/>
  <c r="J12" i="4"/>
  <c r="I12" i="4"/>
  <c r="H12" i="4"/>
  <c r="G12" i="4"/>
  <c r="K12" i="4" s="1"/>
  <c r="L12" i="4" s="1"/>
  <c r="M12" i="4" s="1"/>
  <c r="J11" i="4"/>
  <c r="I11" i="4"/>
  <c r="H11" i="4"/>
  <c r="G11" i="4"/>
  <c r="K11" i="4" s="1"/>
  <c r="L11" i="4" s="1"/>
  <c r="M11" i="4" s="1"/>
  <c r="J10" i="4"/>
  <c r="I10" i="4"/>
  <c r="H10" i="4"/>
  <c r="G10" i="4"/>
  <c r="K10" i="4" s="1"/>
  <c r="L10" i="4" s="1"/>
  <c r="M10" i="4" s="1"/>
  <c r="J9" i="4"/>
  <c r="I9" i="4"/>
  <c r="H9" i="4"/>
  <c r="G9" i="4"/>
  <c r="K9" i="4" s="1"/>
  <c r="L9" i="4" s="1"/>
  <c r="M9" i="4" s="1"/>
  <c r="J8" i="4"/>
  <c r="I8" i="4"/>
  <c r="H8" i="4"/>
  <c r="G8" i="4"/>
  <c r="K8" i="4" s="1"/>
  <c r="L8" i="4" s="1"/>
  <c r="M8" i="4" s="1"/>
  <c r="J7" i="4"/>
  <c r="I7" i="4"/>
  <c r="H7" i="4"/>
  <c r="G7" i="4"/>
  <c r="K7" i="4" s="1"/>
  <c r="L7" i="4" s="1"/>
  <c r="M7" i="4" s="1"/>
  <c r="J6" i="4"/>
  <c r="I6" i="4"/>
  <c r="H6" i="4"/>
  <c r="G6" i="4"/>
  <c r="K6" i="4" s="1"/>
  <c r="L6" i="4" s="1"/>
  <c r="M6" i="4" s="1"/>
  <c r="J5" i="4"/>
  <c r="I5" i="4"/>
  <c r="H5" i="4"/>
  <c r="G5" i="4"/>
  <c r="K5" i="4" s="1"/>
  <c r="L5" i="4" s="1"/>
  <c r="M5" i="4" s="1"/>
  <c r="O67" i="1" l="1"/>
  <c r="H73" i="1"/>
  <c r="L73" i="1" s="1"/>
  <c r="M73" i="1" s="1"/>
  <c r="N73" i="1" s="1"/>
  <c r="G73" i="1"/>
  <c r="J73" i="1"/>
  <c r="I73" i="1"/>
  <c r="H72" i="1"/>
  <c r="G72" i="1"/>
  <c r="J72" i="1"/>
  <c r="I72" i="1"/>
  <c r="H71" i="1"/>
  <c r="G71" i="1"/>
  <c r="J71" i="1"/>
  <c r="I71" i="1"/>
  <c r="L71" i="1" s="1"/>
  <c r="M71" i="1" s="1"/>
  <c r="N71" i="1" s="1"/>
  <c r="H70" i="1"/>
  <c r="G70" i="1"/>
  <c r="J70" i="1"/>
  <c r="I70" i="1"/>
  <c r="H69" i="1"/>
  <c r="G69" i="1"/>
  <c r="L69" i="1" s="1"/>
  <c r="M69" i="1" s="1"/>
  <c r="N69" i="1" s="1"/>
  <c r="J69" i="1"/>
  <c r="I69" i="1"/>
  <c r="H68" i="1"/>
  <c r="G68" i="1"/>
  <c r="J68" i="1"/>
  <c r="I68" i="1"/>
  <c r="G67" i="1"/>
  <c r="H67" i="1"/>
  <c r="J67" i="1"/>
  <c r="I67" i="1"/>
  <c r="G66" i="1"/>
  <c r="H66" i="1"/>
  <c r="I66" i="1"/>
  <c r="J66" i="1"/>
  <c r="J65" i="1"/>
  <c r="I65" i="1"/>
  <c r="H65" i="1"/>
  <c r="G65" i="1"/>
  <c r="J64" i="1"/>
  <c r="I64" i="1"/>
  <c r="H64" i="1"/>
  <c r="G64" i="1"/>
  <c r="J63" i="1"/>
  <c r="I63" i="1"/>
  <c r="H63" i="1"/>
  <c r="G63" i="1"/>
  <c r="H62" i="1"/>
  <c r="G62" i="1"/>
  <c r="H61" i="1"/>
  <c r="G61" i="1"/>
  <c r="H60" i="1"/>
  <c r="G60" i="1"/>
  <c r="J62" i="1"/>
  <c r="I62" i="1"/>
  <c r="J61" i="1"/>
  <c r="I61" i="1"/>
  <c r="J60" i="1"/>
  <c r="I60" i="1"/>
  <c r="I30" i="3"/>
  <c r="J30" i="3"/>
  <c r="I31" i="3"/>
  <c r="J31" i="3"/>
  <c r="I32" i="3"/>
  <c r="J32" i="3"/>
  <c r="K30" i="3"/>
  <c r="L30" i="3"/>
  <c r="K31" i="3"/>
  <c r="M31" i="3" s="1"/>
  <c r="N31" i="3" s="1"/>
  <c r="O31" i="3" s="1"/>
  <c r="L31" i="3"/>
  <c r="K32" i="3"/>
  <c r="M32" i="3" s="1"/>
  <c r="N32" i="3" s="1"/>
  <c r="O32" i="3" s="1"/>
  <c r="L32" i="3"/>
  <c r="O6" i="3"/>
  <c r="O7" i="3"/>
  <c r="O8" i="3"/>
  <c r="O9" i="3"/>
  <c r="O10" i="3"/>
  <c r="O11" i="3"/>
  <c r="O12" i="3"/>
  <c r="O13" i="3"/>
  <c r="O14" i="3"/>
  <c r="O15" i="3"/>
  <c r="O16" i="3"/>
  <c r="O17" i="3"/>
  <c r="O18" i="3"/>
  <c r="O19" i="3"/>
  <c r="O20" i="3"/>
  <c r="O21" i="3"/>
  <c r="O22" i="3"/>
  <c r="O23" i="3"/>
  <c r="O24" i="3"/>
  <c r="O25" i="3"/>
  <c r="O26" i="3"/>
  <c r="O27" i="3"/>
  <c r="O28" i="3"/>
  <c r="O29" i="3"/>
  <c r="O5" i="3"/>
  <c r="L29" i="3"/>
  <c r="K29" i="3"/>
  <c r="J29" i="3"/>
  <c r="I29" i="3"/>
  <c r="M29" i="3" s="1"/>
  <c r="N29" i="3" s="1"/>
  <c r="L28" i="3"/>
  <c r="K28" i="3"/>
  <c r="J28" i="3"/>
  <c r="I28" i="3"/>
  <c r="M28" i="3" s="1"/>
  <c r="N28" i="3" s="1"/>
  <c r="L27" i="3"/>
  <c r="K27" i="3"/>
  <c r="J27" i="3"/>
  <c r="I27" i="3"/>
  <c r="M27" i="3" s="1"/>
  <c r="N27" i="3" s="1"/>
  <c r="L26" i="3"/>
  <c r="K26" i="3"/>
  <c r="J26" i="3"/>
  <c r="I26" i="3"/>
  <c r="M26" i="3" s="1"/>
  <c r="N26" i="3" s="1"/>
  <c r="L25" i="3"/>
  <c r="K25" i="3"/>
  <c r="J25" i="3"/>
  <c r="I25" i="3"/>
  <c r="M25" i="3" s="1"/>
  <c r="N25" i="3" s="1"/>
  <c r="L24" i="3"/>
  <c r="K24" i="3"/>
  <c r="J24" i="3"/>
  <c r="I24" i="3"/>
  <c r="M24" i="3" s="1"/>
  <c r="N24" i="3" s="1"/>
  <c r="L23" i="3"/>
  <c r="K23" i="3"/>
  <c r="J23" i="3"/>
  <c r="I23" i="3"/>
  <c r="M23" i="3" s="1"/>
  <c r="N23" i="3" s="1"/>
  <c r="L22" i="3"/>
  <c r="K22" i="3"/>
  <c r="J22" i="3"/>
  <c r="I22" i="3"/>
  <c r="M22" i="3" s="1"/>
  <c r="N22" i="3" s="1"/>
  <c r="L21" i="3"/>
  <c r="K21" i="3"/>
  <c r="J21" i="3"/>
  <c r="I21" i="3"/>
  <c r="M21" i="3" s="1"/>
  <c r="N21" i="3" s="1"/>
  <c r="L20" i="3"/>
  <c r="K20" i="3"/>
  <c r="J20" i="3"/>
  <c r="I20" i="3"/>
  <c r="M20" i="3" s="1"/>
  <c r="N20" i="3" s="1"/>
  <c r="L19" i="3"/>
  <c r="K19" i="3"/>
  <c r="J19" i="3"/>
  <c r="I19" i="3"/>
  <c r="M19" i="3" s="1"/>
  <c r="N19" i="3" s="1"/>
  <c r="L18" i="3"/>
  <c r="K18" i="3"/>
  <c r="J18" i="3"/>
  <c r="I18" i="3"/>
  <c r="M18" i="3" s="1"/>
  <c r="N18" i="3" s="1"/>
  <c r="L17" i="3"/>
  <c r="K17" i="3"/>
  <c r="J17" i="3"/>
  <c r="I17" i="3"/>
  <c r="M17" i="3" s="1"/>
  <c r="N17" i="3" s="1"/>
  <c r="L16" i="3"/>
  <c r="K16" i="3"/>
  <c r="J16" i="3"/>
  <c r="I16" i="3"/>
  <c r="M16" i="3" s="1"/>
  <c r="N16" i="3" s="1"/>
  <c r="L15" i="3"/>
  <c r="K15" i="3"/>
  <c r="J15" i="3"/>
  <c r="I15" i="3"/>
  <c r="M15" i="3" s="1"/>
  <c r="N15" i="3" s="1"/>
  <c r="L14" i="3"/>
  <c r="K14" i="3"/>
  <c r="J14" i="3"/>
  <c r="I14" i="3"/>
  <c r="M14" i="3" s="1"/>
  <c r="N14" i="3" s="1"/>
  <c r="L13" i="3"/>
  <c r="K13" i="3"/>
  <c r="J13" i="3"/>
  <c r="I13" i="3"/>
  <c r="M13" i="3" s="1"/>
  <c r="N13" i="3" s="1"/>
  <c r="L12" i="3"/>
  <c r="K12" i="3"/>
  <c r="J12" i="3"/>
  <c r="I12" i="3"/>
  <c r="M12" i="3" s="1"/>
  <c r="N12" i="3" s="1"/>
  <c r="L11" i="3"/>
  <c r="K11" i="3"/>
  <c r="J11" i="3"/>
  <c r="I11" i="3"/>
  <c r="M11" i="3" s="1"/>
  <c r="N11" i="3" s="1"/>
  <c r="L10" i="3"/>
  <c r="K10" i="3"/>
  <c r="J10" i="3"/>
  <c r="I10" i="3"/>
  <c r="M10" i="3" s="1"/>
  <c r="N10" i="3" s="1"/>
  <c r="L9" i="3"/>
  <c r="K9" i="3"/>
  <c r="J9" i="3"/>
  <c r="I9" i="3"/>
  <c r="M9" i="3" s="1"/>
  <c r="N9" i="3" s="1"/>
  <c r="L8" i="3"/>
  <c r="K8" i="3"/>
  <c r="J8" i="3"/>
  <c r="I8" i="3"/>
  <c r="M8" i="3" s="1"/>
  <c r="N8" i="3" s="1"/>
  <c r="L7" i="3"/>
  <c r="K7" i="3"/>
  <c r="J7" i="3"/>
  <c r="I7" i="3"/>
  <c r="M7" i="3" s="1"/>
  <c r="N7" i="3" s="1"/>
  <c r="L6" i="3"/>
  <c r="K6" i="3"/>
  <c r="J6" i="3"/>
  <c r="I6" i="3"/>
  <c r="M6" i="3" s="1"/>
  <c r="N6" i="3" s="1"/>
  <c r="L5" i="3"/>
  <c r="K5" i="3"/>
  <c r="J5" i="3"/>
  <c r="I5" i="3"/>
  <c r="M5" i="3" s="1"/>
  <c r="N5" i="3" s="1"/>
  <c r="M5" i="2"/>
  <c r="I11" i="2"/>
  <c r="J11" i="2"/>
  <c r="K11" i="2"/>
  <c r="L11" i="2"/>
  <c r="I12" i="2"/>
  <c r="J12" i="2"/>
  <c r="K12" i="2"/>
  <c r="L12" i="2"/>
  <c r="I13" i="2"/>
  <c r="J13" i="2"/>
  <c r="K13" i="2"/>
  <c r="L13" i="2"/>
  <c r="I14" i="2"/>
  <c r="J14" i="2"/>
  <c r="K14" i="2"/>
  <c r="L14" i="2"/>
  <c r="I15" i="2"/>
  <c r="J15" i="2"/>
  <c r="K15" i="2"/>
  <c r="L15" i="2"/>
  <c r="I16" i="2"/>
  <c r="J16" i="2"/>
  <c r="K16" i="2"/>
  <c r="L16" i="2"/>
  <c r="I17" i="2"/>
  <c r="J17" i="2"/>
  <c r="K17" i="2"/>
  <c r="L17" i="2"/>
  <c r="I18" i="2"/>
  <c r="J18" i="2"/>
  <c r="K18" i="2"/>
  <c r="L18" i="2"/>
  <c r="I19" i="2"/>
  <c r="J19" i="2"/>
  <c r="K19" i="2"/>
  <c r="L19" i="2"/>
  <c r="I20" i="2"/>
  <c r="J20" i="2"/>
  <c r="K20" i="2"/>
  <c r="L20" i="2"/>
  <c r="I21" i="2"/>
  <c r="J21" i="2"/>
  <c r="K21" i="2"/>
  <c r="L21" i="2"/>
  <c r="I22" i="2"/>
  <c r="J22" i="2"/>
  <c r="K22" i="2"/>
  <c r="L22" i="2"/>
  <c r="I23" i="2"/>
  <c r="J23" i="2"/>
  <c r="K23" i="2"/>
  <c r="L23" i="2"/>
  <c r="I24" i="2"/>
  <c r="J24" i="2"/>
  <c r="K24" i="2"/>
  <c r="L24" i="2"/>
  <c r="I25" i="2"/>
  <c r="J25" i="2"/>
  <c r="K25" i="2"/>
  <c r="L25" i="2"/>
  <c r="I26" i="2"/>
  <c r="J26" i="2"/>
  <c r="K26" i="2"/>
  <c r="L26" i="2"/>
  <c r="I27" i="2"/>
  <c r="J27" i="2"/>
  <c r="K27" i="2"/>
  <c r="L27" i="2"/>
  <c r="L10" i="2"/>
  <c r="K10" i="2"/>
  <c r="J10" i="2"/>
  <c r="I10" i="2"/>
  <c r="L9" i="2"/>
  <c r="K9" i="2"/>
  <c r="J9" i="2"/>
  <c r="I9" i="2"/>
  <c r="L8" i="2"/>
  <c r="K8" i="2"/>
  <c r="J8" i="2"/>
  <c r="I8" i="2"/>
  <c r="L7" i="2"/>
  <c r="K7" i="2"/>
  <c r="J7" i="2"/>
  <c r="I7" i="2"/>
  <c r="L6" i="2"/>
  <c r="K6" i="2"/>
  <c r="J6" i="2"/>
  <c r="I6" i="2"/>
  <c r="L5" i="2"/>
  <c r="K5" i="2"/>
  <c r="J5" i="2"/>
  <c r="I5" i="2"/>
  <c r="J59" i="1"/>
  <c r="I59" i="1"/>
  <c r="H59" i="1"/>
  <c r="G59" i="1"/>
  <c r="J58" i="1"/>
  <c r="I58" i="1"/>
  <c r="H58" i="1"/>
  <c r="G58" i="1"/>
  <c r="J57" i="1"/>
  <c r="I57" i="1"/>
  <c r="H57" i="1"/>
  <c r="G57" i="1"/>
  <c r="J56" i="1"/>
  <c r="I56" i="1"/>
  <c r="H56" i="1"/>
  <c r="G56" i="1"/>
  <c r="J55" i="1"/>
  <c r="I55" i="1"/>
  <c r="H55" i="1"/>
  <c r="G55" i="1"/>
  <c r="J54" i="1"/>
  <c r="I54" i="1"/>
  <c r="H54" i="1"/>
  <c r="G54" i="1"/>
  <c r="J53" i="1"/>
  <c r="I53" i="1"/>
  <c r="H53" i="1"/>
  <c r="G53" i="1"/>
  <c r="J52" i="1"/>
  <c r="I52" i="1"/>
  <c r="H52" i="1"/>
  <c r="G52" i="1"/>
  <c r="J51" i="1"/>
  <c r="I51" i="1"/>
  <c r="H51" i="1"/>
  <c r="G51" i="1"/>
  <c r="J50" i="1"/>
  <c r="I50" i="1"/>
  <c r="H50" i="1"/>
  <c r="G50" i="1"/>
  <c r="J49" i="1"/>
  <c r="I49" i="1"/>
  <c r="H49" i="1"/>
  <c r="G49" i="1"/>
  <c r="J48" i="1"/>
  <c r="I48" i="1"/>
  <c r="H48" i="1"/>
  <c r="G48" i="1"/>
  <c r="J47" i="1"/>
  <c r="I47" i="1"/>
  <c r="H47" i="1"/>
  <c r="G47" i="1"/>
  <c r="J46" i="1"/>
  <c r="I46" i="1"/>
  <c r="H46" i="1"/>
  <c r="G46" i="1"/>
  <c r="J45" i="1"/>
  <c r="I45" i="1"/>
  <c r="H45" i="1"/>
  <c r="G45" i="1"/>
  <c r="J44" i="1"/>
  <c r="I44" i="1"/>
  <c r="H44" i="1"/>
  <c r="G44" i="1"/>
  <c r="J43" i="1"/>
  <c r="I43" i="1"/>
  <c r="H43" i="1"/>
  <c r="G43" i="1"/>
  <c r="J42" i="1"/>
  <c r="I42" i="1"/>
  <c r="H42" i="1"/>
  <c r="G42" i="1"/>
  <c r="J41" i="1"/>
  <c r="I41" i="1"/>
  <c r="H41" i="1"/>
  <c r="G41" i="1"/>
  <c r="J40" i="1"/>
  <c r="I40" i="1"/>
  <c r="H40" i="1"/>
  <c r="G40" i="1"/>
  <c r="J39" i="1"/>
  <c r="I39" i="1"/>
  <c r="H39" i="1"/>
  <c r="G39" i="1"/>
  <c r="J38" i="1"/>
  <c r="I38" i="1"/>
  <c r="H38" i="1"/>
  <c r="G38" i="1"/>
  <c r="J37" i="1"/>
  <c r="I37" i="1"/>
  <c r="H37" i="1"/>
  <c r="G37" i="1"/>
  <c r="J36" i="1"/>
  <c r="I36" i="1"/>
  <c r="H36" i="1"/>
  <c r="G36" i="1"/>
  <c r="J35" i="1"/>
  <c r="I35" i="1"/>
  <c r="H35" i="1"/>
  <c r="G35" i="1"/>
  <c r="J34" i="1"/>
  <c r="I34" i="1"/>
  <c r="H34" i="1"/>
  <c r="G34" i="1"/>
  <c r="J33" i="1"/>
  <c r="I33" i="1"/>
  <c r="H33" i="1"/>
  <c r="G33" i="1"/>
  <c r="J32" i="1"/>
  <c r="I32" i="1"/>
  <c r="H32" i="1"/>
  <c r="G32" i="1"/>
  <c r="J31" i="1"/>
  <c r="I31" i="1"/>
  <c r="H31" i="1"/>
  <c r="G31" i="1"/>
  <c r="J30" i="1"/>
  <c r="I30" i="1"/>
  <c r="H30" i="1"/>
  <c r="G30" i="1"/>
  <c r="J29" i="1"/>
  <c r="I29" i="1"/>
  <c r="H29" i="1"/>
  <c r="G29" i="1"/>
  <c r="J28" i="1"/>
  <c r="I28" i="1"/>
  <c r="H28" i="1"/>
  <c r="G28" i="1"/>
  <c r="J27" i="1"/>
  <c r="I27" i="1"/>
  <c r="H27" i="1"/>
  <c r="G27" i="1"/>
  <c r="J26" i="1"/>
  <c r="I26" i="1"/>
  <c r="H26" i="1"/>
  <c r="G26" i="1"/>
  <c r="J25" i="1"/>
  <c r="I25" i="1"/>
  <c r="H25" i="1"/>
  <c r="G25" i="1"/>
  <c r="J24" i="1"/>
  <c r="I24" i="1"/>
  <c r="H24" i="1"/>
  <c r="G24" i="1"/>
  <c r="J23" i="1"/>
  <c r="I23" i="1"/>
  <c r="H23" i="1"/>
  <c r="G23" i="1"/>
  <c r="J22" i="1"/>
  <c r="I22" i="1"/>
  <c r="H22" i="1"/>
  <c r="G22" i="1"/>
  <c r="J21" i="1"/>
  <c r="I21" i="1"/>
  <c r="H21" i="1"/>
  <c r="G21" i="1"/>
  <c r="J20" i="1"/>
  <c r="I20" i="1"/>
  <c r="H20" i="1"/>
  <c r="G20" i="1"/>
  <c r="J19" i="1"/>
  <c r="I19" i="1"/>
  <c r="H19" i="1"/>
  <c r="G19" i="1"/>
  <c r="J18" i="1"/>
  <c r="I18" i="1"/>
  <c r="H18" i="1"/>
  <c r="G18" i="1"/>
  <c r="J17" i="1"/>
  <c r="I17" i="1"/>
  <c r="H17" i="1"/>
  <c r="G17" i="1"/>
  <c r="J16" i="1"/>
  <c r="I16" i="1"/>
  <c r="H16" i="1"/>
  <c r="G16" i="1"/>
  <c r="J15" i="1"/>
  <c r="I15" i="1"/>
  <c r="H15" i="1"/>
  <c r="G15" i="1"/>
  <c r="J14" i="1"/>
  <c r="I14" i="1"/>
  <c r="H14" i="1"/>
  <c r="G14" i="1"/>
  <c r="J13" i="1"/>
  <c r="I13" i="1"/>
  <c r="H13" i="1"/>
  <c r="G13" i="1"/>
  <c r="J12" i="1"/>
  <c r="I12" i="1"/>
  <c r="H12" i="1"/>
  <c r="G12" i="1"/>
  <c r="J11" i="1"/>
  <c r="I11" i="1"/>
  <c r="H11" i="1"/>
  <c r="G11" i="1"/>
  <c r="J10" i="1"/>
  <c r="I10" i="1"/>
  <c r="H10" i="1"/>
  <c r="G10" i="1"/>
  <c r="J9" i="1"/>
  <c r="I9" i="1"/>
  <c r="H9" i="1"/>
  <c r="G9" i="1"/>
  <c r="J8" i="1"/>
  <c r="I8" i="1"/>
  <c r="H8" i="1"/>
  <c r="G8" i="1"/>
  <c r="J7" i="1"/>
  <c r="I7" i="1"/>
  <c r="H7" i="1"/>
  <c r="G7" i="1"/>
  <c r="J6" i="1"/>
  <c r="I6" i="1"/>
  <c r="H6" i="1"/>
  <c r="G6" i="1"/>
  <c r="J5" i="1"/>
  <c r="I5" i="1"/>
  <c r="H5" i="1"/>
  <c r="G5" i="1"/>
  <c r="J4" i="1"/>
  <c r="I4" i="1"/>
  <c r="H4" i="1"/>
  <c r="G4" i="1"/>
  <c r="L63" i="1" l="1"/>
  <c r="M63" i="1" s="1"/>
  <c r="N63" i="1" s="1"/>
  <c r="L70" i="1"/>
  <c r="M70" i="1" s="1"/>
  <c r="N70" i="1" s="1"/>
  <c r="L72" i="1"/>
  <c r="M72" i="1" s="1"/>
  <c r="N72" i="1" s="1"/>
  <c r="L61" i="1"/>
  <c r="M61" i="1" s="1"/>
  <c r="N61" i="1" s="1"/>
  <c r="L65" i="1"/>
  <c r="M65" i="1" s="1"/>
  <c r="N65" i="1" s="1"/>
  <c r="L66" i="1"/>
  <c r="M66" i="1" s="1"/>
  <c r="N66" i="1" s="1"/>
  <c r="L4" i="1"/>
  <c r="M4" i="1" s="1"/>
  <c r="N4" i="1" s="1"/>
  <c r="L6" i="1"/>
  <c r="M6" i="1" s="1"/>
  <c r="N6" i="1" s="1"/>
  <c r="L7" i="1"/>
  <c r="M7" i="1" s="1"/>
  <c r="N7" i="1" s="1"/>
  <c r="L8" i="1"/>
  <c r="M8" i="1" s="1"/>
  <c r="N8" i="1" s="1"/>
  <c r="L9" i="1"/>
  <c r="M9" i="1" s="1"/>
  <c r="N9" i="1" s="1"/>
  <c r="L11" i="1"/>
  <c r="M11" i="1" s="1"/>
  <c r="N11" i="1" s="1"/>
  <c r="L13" i="1"/>
  <c r="M13" i="1" s="1"/>
  <c r="N13" i="1" s="1"/>
  <c r="L15" i="1"/>
  <c r="M15" i="1" s="1"/>
  <c r="N15" i="1" s="1"/>
  <c r="L18" i="1"/>
  <c r="M18" i="1" s="1"/>
  <c r="N18" i="1" s="1"/>
  <c r="L19" i="1"/>
  <c r="M19" i="1" s="1"/>
  <c r="N19" i="1" s="1"/>
  <c r="L64" i="1"/>
  <c r="M64" i="1" s="1"/>
  <c r="N64" i="1" s="1"/>
  <c r="L60" i="1"/>
  <c r="M60" i="1" s="1"/>
  <c r="N60" i="1" s="1"/>
  <c r="L62" i="1"/>
  <c r="M62" i="1" s="1"/>
  <c r="N62" i="1" s="1"/>
  <c r="L67" i="1"/>
  <c r="M67" i="1" s="1"/>
  <c r="N67" i="1" s="1"/>
  <c r="L68" i="1"/>
  <c r="M68" i="1" s="1"/>
  <c r="N68" i="1" s="1"/>
  <c r="L20" i="1"/>
  <c r="M20" i="1" s="1"/>
  <c r="N20" i="1" s="1"/>
  <c r="L23" i="1"/>
  <c r="M23" i="1" s="1"/>
  <c r="N23" i="1" s="1"/>
  <c r="L24" i="1"/>
  <c r="M24" i="1" s="1"/>
  <c r="N24" i="1" s="1"/>
  <c r="L25" i="1"/>
  <c r="M25" i="1" s="1"/>
  <c r="N25" i="1" s="1"/>
  <c r="L27" i="1"/>
  <c r="M27" i="1" s="1"/>
  <c r="N27" i="1" s="1"/>
  <c r="L28" i="1"/>
  <c r="M28" i="1" s="1"/>
  <c r="N28" i="1" s="1"/>
  <c r="L29" i="1"/>
  <c r="M29" i="1" s="1"/>
  <c r="N29" i="1" s="1"/>
  <c r="L30" i="1"/>
  <c r="M30" i="1" s="1"/>
  <c r="N30" i="1" s="1"/>
  <c r="L32" i="1"/>
  <c r="M32" i="1" s="1"/>
  <c r="N32" i="1" s="1"/>
  <c r="L33" i="1"/>
  <c r="M33" i="1" s="1"/>
  <c r="N33" i="1" s="1"/>
  <c r="L34" i="1"/>
  <c r="M34" i="1" s="1"/>
  <c r="N34" i="1" s="1"/>
  <c r="L35" i="1"/>
  <c r="M35" i="1" s="1"/>
  <c r="N35" i="1" s="1"/>
  <c r="M30" i="3"/>
  <c r="N30" i="3" s="1"/>
  <c r="O30" i="3" s="1"/>
  <c r="M24" i="2"/>
  <c r="N24" i="2" s="1"/>
  <c r="O24" i="2" s="1"/>
  <c r="M14" i="2"/>
  <c r="N14" i="2" s="1"/>
  <c r="O14" i="2" s="1"/>
  <c r="M11" i="2"/>
  <c r="N11" i="2" s="1"/>
  <c r="O11" i="2" s="1"/>
  <c r="M15" i="2"/>
  <c r="N15" i="2" s="1"/>
  <c r="O15" i="2" s="1"/>
  <c r="M13" i="2"/>
  <c r="N13" i="2" s="1"/>
  <c r="O13" i="2" s="1"/>
  <c r="M20" i="2"/>
  <c r="N20" i="2" s="1"/>
  <c r="O20" i="2" s="1"/>
  <c r="M23" i="2"/>
  <c r="N23" i="2" s="1"/>
  <c r="O23" i="2" s="1"/>
  <c r="M22" i="2"/>
  <c r="N22" i="2" s="1"/>
  <c r="O22" i="2" s="1"/>
  <c r="M21" i="2"/>
  <c r="N21" i="2" s="1"/>
  <c r="O21" i="2" s="1"/>
  <c r="M16" i="2"/>
  <c r="N16" i="2" s="1"/>
  <c r="O16" i="2" s="1"/>
  <c r="M25" i="2"/>
  <c r="N25" i="2" s="1"/>
  <c r="O25" i="2" s="1"/>
  <c r="M19" i="2"/>
  <c r="N19" i="2" s="1"/>
  <c r="O19" i="2" s="1"/>
  <c r="M18" i="2"/>
  <c r="N18" i="2" s="1"/>
  <c r="O18" i="2" s="1"/>
  <c r="M17" i="2"/>
  <c r="N17" i="2" s="1"/>
  <c r="O17" i="2" s="1"/>
  <c r="M27" i="2"/>
  <c r="N27" i="2" s="1"/>
  <c r="O27" i="2" s="1"/>
  <c r="M26" i="2"/>
  <c r="N26" i="2" s="1"/>
  <c r="O26" i="2" s="1"/>
  <c r="M12" i="2"/>
  <c r="N12" i="2" s="1"/>
  <c r="O12" i="2" s="1"/>
  <c r="N5" i="2"/>
  <c r="O5" i="2" s="1"/>
  <c r="M6" i="2"/>
  <c r="N6" i="2" s="1"/>
  <c r="O6" i="2" s="1"/>
  <c r="M7" i="2"/>
  <c r="N7" i="2" s="1"/>
  <c r="O7" i="2" s="1"/>
  <c r="M8" i="2"/>
  <c r="N8" i="2" s="1"/>
  <c r="O8" i="2" s="1"/>
  <c r="M9" i="2"/>
  <c r="N9" i="2" s="1"/>
  <c r="O9" i="2" s="1"/>
  <c r="M10" i="2"/>
  <c r="N10" i="2" s="1"/>
  <c r="O10" i="2" s="1"/>
  <c r="L37" i="1"/>
  <c r="M37" i="1" s="1"/>
  <c r="N37" i="1" s="1"/>
  <c r="L39" i="1"/>
  <c r="M39" i="1" s="1"/>
  <c r="N39" i="1" s="1"/>
  <c r="L41" i="1"/>
  <c r="M41" i="1" s="1"/>
  <c r="N41" i="1" s="1"/>
  <c r="L44" i="1"/>
  <c r="M44" i="1" s="1"/>
  <c r="N44" i="1" s="1"/>
  <c r="L45" i="1"/>
  <c r="M45" i="1" s="1"/>
  <c r="N45" i="1" s="1"/>
  <c r="L46" i="1"/>
  <c r="M46" i="1" s="1"/>
  <c r="N46" i="1" s="1"/>
  <c r="L49" i="1"/>
  <c r="M49" i="1" s="1"/>
  <c r="N49" i="1" s="1"/>
  <c r="L50" i="1"/>
  <c r="M50" i="1" s="1"/>
  <c r="N50" i="1" s="1"/>
  <c r="L51" i="1"/>
  <c r="M51" i="1" s="1"/>
  <c r="N51" i="1" s="1"/>
  <c r="L52" i="1"/>
  <c r="M52" i="1" s="1"/>
  <c r="N52" i="1" s="1"/>
  <c r="L53" i="1"/>
  <c r="M53" i="1" s="1"/>
  <c r="N53" i="1" s="1"/>
  <c r="L54" i="1"/>
  <c r="M54" i="1" s="1"/>
  <c r="N54" i="1" s="1"/>
  <c r="L55" i="1"/>
  <c r="M55" i="1" s="1"/>
  <c r="N55" i="1" s="1"/>
  <c r="L56" i="1"/>
  <c r="M56" i="1" s="1"/>
  <c r="N56" i="1" s="1"/>
  <c r="L57" i="1"/>
  <c r="M57" i="1" s="1"/>
  <c r="N57" i="1" s="1"/>
  <c r="L58" i="1"/>
  <c r="M58" i="1" s="1"/>
  <c r="N58" i="1" s="1"/>
  <c r="L59" i="1"/>
  <c r="M59" i="1" s="1"/>
  <c r="N59" i="1" s="1"/>
  <c r="L40" i="1"/>
  <c r="M40" i="1" s="1"/>
  <c r="N40" i="1" s="1"/>
  <c r="L5" i="1"/>
  <c r="M5" i="1" s="1"/>
  <c r="N5" i="1" s="1"/>
  <c r="L10" i="1"/>
  <c r="M10" i="1" s="1"/>
  <c r="N10" i="1" s="1"/>
  <c r="L16" i="1"/>
  <c r="M16" i="1" s="1"/>
  <c r="N16" i="1" s="1"/>
  <c r="L21" i="1"/>
  <c r="M21" i="1" s="1"/>
  <c r="N21" i="1" s="1"/>
  <c r="L26" i="1"/>
  <c r="M26" i="1" s="1"/>
  <c r="N26" i="1" s="1"/>
  <c r="L31" i="1"/>
  <c r="M31" i="1" s="1"/>
  <c r="N31" i="1" s="1"/>
  <c r="L36" i="1"/>
  <c r="M36" i="1" s="1"/>
  <c r="N36" i="1" s="1"/>
  <c r="L42" i="1"/>
  <c r="M42" i="1" s="1"/>
  <c r="N42" i="1" s="1"/>
  <c r="L47" i="1"/>
  <c r="M47" i="1" s="1"/>
  <c r="N47" i="1" s="1"/>
  <c r="L14" i="1"/>
  <c r="M14" i="1" s="1"/>
  <c r="N14" i="1" s="1"/>
  <c r="L12" i="1"/>
  <c r="M12" i="1" s="1"/>
  <c r="N12" i="1" s="1"/>
  <c r="L17" i="1"/>
  <c r="M17" i="1" s="1"/>
  <c r="N17" i="1" s="1"/>
  <c r="L22" i="1"/>
  <c r="M22" i="1" s="1"/>
  <c r="N22" i="1" s="1"/>
  <c r="L38" i="1"/>
  <c r="M38" i="1" s="1"/>
  <c r="N38" i="1" s="1"/>
  <c r="L43" i="1"/>
  <c r="M43" i="1" s="1"/>
  <c r="N43" i="1" s="1"/>
  <c r="L48" i="1"/>
  <c r="M48" i="1" s="1"/>
  <c r="N48" i="1" s="1"/>
  <c r="O60" i="1" l="1"/>
  <c r="O31" i="1"/>
</calcChain>
</file>

<file path=xl/sharedStrings.xml><?xml version="1.0" encoding="utf-8"?>
<sst xmlns="http://schemas.openxmlformats.org/spreadsheetml/2006/main" count="85" uniqueCount="36">
  <si>
    <t>DLH5PL</t>
  </si>
  <si>
    <t>DLH8MH</t>
  </si>
  <si>
    <t>DLH3P</t>
  </si>
  <si>
    <t>DLH4HV</t>
  </si>
  <si>
    <t>Presnosť údajov o polohe z modelu CTFM (zdroj dát pre kapitolu 3.3.1)</t>
  </si>
  <si>
    <t>Lat</t>
  </si>
  <si>
    <t>Lon</t>
  </si>
  <si>
    <t>FR24</t>
  </si>
  <si>
    <t>CTFM</t>
  </si>
  <si>
    <t>Výpočet vzdialenosti</t>
  </si>
  <si>
    <t>a</t>
  </si>
  <si>
    <t>c</t>
  </si>
  <si>
    <t>Lat_decimal</t>
  </si>
  <si>
    <t>Lon_decimal</t>
  </si>
  <si>
    <t>d - vzdialenosť [km]</t>
  </si>
  <si>
    <t>Presnosť výpočtov - Príklad 1</t>
  </si>
  <si>
    <t>D</t>
  </si>
  <si>
    <t>FR 24</t>
  </si>
  <si>
    <t xml:space="preserve">Vypočítané hodnoty </t>
  </si>
  <si>
    <t>Vypočítané hodnoty</t>
  </si>
  <si>
    <t>Výška</t>
  </si>
  <si>
    <t>Lat_dec</t>
  </si>
  <si>
    <t>Lon_dec</t>
  </si>
  <si>
    <t>Presnosť výpočtov - Príklad 3</t>
  </si>
  <si>
    <t>Čas (UTC)</t>
  </si>
  <si>
    <t>Rýchlosť [kt]</t>
  </si>
  <si>
    <r>
      <t>Priemerná odchýlka</t>
    </r>
    <r>
      <rPr>
        <sz val="11"/>
        <color theme="1"/>
        <rFont val="Calibri"/>
        <family val="2"/>
        <charset val="238"/>
        <scheme val="minor"/>
      </rPr>
      <t xml:space="preserve"> [km]</t>
    </r>
    <r>
      <rPr>
        <b/>
        <sz val="11"/>
        <color theme="1"/>
        <rFont val="Calibri"/>
        <family val="2"/>
        <charset val="238"/>
        <scheme val="minor"/>
      </rPr>
      <t xml:space="preserve"> </t>
    </r>
  </si>
  <si>
    <t>Callsign</t>
  </si>
  <si>
    <t>ABP711</t>
  </si>
  <si>
    <t>AUA318</t>
  </si>
  <si>
    <t>Presnosť výpočtov - Príklad 2</t>
  </si>
  <si>
    <t xml:space="preserve">Lat </t>
  </si>
  <si>
    <t>Priemerná odchýlka</t>
  </si>
  <si>
    <t>Let lietadla AFR21SE; LKPR -&gt; LFPG</t>
  </si>
  <si>
    <t>Let lietadla TVS2214; LKPR -&gt; LGRP</t>
  </si>
  <si>
    <t>Let lietadla DLH7YA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</si>
</sst>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"/>
    <numFmt numFmtId="165" formatCode="[$-F400]h:mm:ss\ AM/PM"/>
    <numFmt numFmtId="166" formatCode="0.000000"/>
  </numFmts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5"/>
      </left>
      <right/>
      <top/>
      <bottom/>
      <diagonal/>
    </border>
    <border>
      <left style="medium">
        <color theme="5"/>
      </left>
      <right/>
      <top style="medium">
        <color theme="5"/>
      </top>
      <bottom/>
      <diagonal/>
    </border>
    <border>
      <left style="medium">
        <color theme="5"/>
      </left>
      <right/>
      <top/>
      <bottom/>
      <diagonal/>
    </border>
    <border>
      <left style="medium">
        <color theme="5"/>
      </left>
      <right/>
      <top style="medium">
        <color indexed="64"/>
      </top>
      <bottom/>
      <diagonal/>
    </border>
    <border>
      <left/>
      <right style="medium">
        <color theme="5"/>
      </right>
      <top style="medium">
        <color indexed="64"/>
      </top>
      <bottom/>
      <diagonal/>
    </border>
    <border>
      <left style="medium">
        <color theme="5"/>
      </left>
      <right/>
      <top/>
      <bottom style="medium">
        <color indexed="64"/>
      </bottom>
      <diagonal/>
    </border>
    <border>
      <left/>
      <right style="medium">
        <color theme="5"/>
      </right>
      <top/>
      <bottom style="medium">
        <color indexed="64"/>
      </bottom>
      <diagonal/>
    </border>
    <border>
      <left/>
      <right/>
      <top style="medium">
        <color theme="5"/>
      </top>
      <bottom/>
      <diagonal/>
    </border>
    <border>
      <left style="medium">
        <color theme="4"/>
      </left>
      <right/>
      <top style="medium">
        <color theme="4"/>
      </top>
      <bottom/>
      <diagonal/>
    </border>
    <border>
      <left/>
      <right style="medium">
        <color theme="4"/>
      </right>
      <top style="medium">
        <color theme="4"/>
      </top>
      <bottom/>
      <diagonal/>
    </border>
    <border>
      <left style="medium">
        <color theme="4"/>
      </left>
      <right/>
      <top/>
      <bottom/>
      <diagonal/>
    </border>
    <border>
      <left/>
      <right style="medium">
        <color theme="4"/>
      </right>
      <top/>
      <bottom/>
      <diagonal/>
    </border>
    <border>
      <left style="medium">
        <color theme="4"/>
      </left>
      <right/>
      <top style="medium">
        <color indexed="64"/>
      </top>
      <bottom/>
      <diagonal/>
    </border>
    <border>
      <left/>
      <right style="medium">
        <color theme="4"/>
      </right>
      <top style="medium">
        <color indexed="64"/>
      </top>
      <bottom/>
      <diagonal/>
    </border>
    <border>
      <left style="medium">
        <color theme="4"/>
      </left>
      <right/>
      <top/>
      <bottom style="medium">
        <color indexed="64"/>
      </bottom>
      <diagonal/>
    </border>
    <border>
      <left/>
      <right style="medium">
        <color theme="4"/>
      </right>
      <top/>
      <bottom style="medium">
        <color indexed="64"/>
      </bottom>
      <diagonal/>
    </border>
    <border>
      <left/>
      <right/>
      <top style="medium">
        <color theme="4"/>
      </top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 style="thin">
        <color theme="5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5"/>
      </left>
      <right/>
      <top/>
      <bottom style="medium">
        <color auto="1"/>
      </bottom>
      <diagonal/>
    </border>
    <border>
      <left style="thin">
        <color theme="4"/>
      </left>
      <right/>
      <top/>
      <bottom style="medium">
        <color auto="1"/>
      </bottom>
      <diagonal/>
    </border>
    <border>
      <left/>
      <right style="thin">
        <color theme="4"/>
      </right>
      <top/>
      <bottom style="medium">
        <color auto="1"/>
      </bottom>
      <diagonal/>
    </border>
  </borders>
  <cellStyleXfs count="1">
    <xf numFmtId="0" fontId="0" fillId="0" borderId="0"/>
  </cellStyleXfs>
  <cellXfs count="118">
    <xf numFmtId="0" fontId="0" fillId="0" borderId="0" xfId="0"/>
    <xf numFmtId="2" fontId="0" fillId="0" borderId="0" xfId="0" applyNumberFormat="1"/>
    <xf numFmtId="164" fontId="0" fillId="0" borderId="0" xfId="0" applyNumberFormat="1"/>
    <xf numFmtId="0" fontId="0" fillId="0" borderId="6" xfId="0" applyBorder="1"/>
    <xf numFmtId="0" fontId="0" fillId="0" borderId="7" xfId="0" applyBorder="1"/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 applyBorder="1"/>
    <xf numFmtId="164" fontId="0" fillId="0" borderId="0" xfId="0" applyNumberFormat="1" applyBorder="1"/>
    <xf numFmtId="0" fontId="0" fillId="0" borderId="0" xfId="0" applyFill="1" applyBorder="1"/>
    <xf numFmtId="0" fontId="0" fillId="0" borderId="0" xfId="0" applyFill="1"/>
    <xf numFmtId="20" fontId="0" fillId="0" borderId="0" xfId="0" applyNumberFormat="1" applyBorder="1"/>
    <xf numFmtId="0" fontId="0" fillId="2" borderId="14" xfId="0" applyFill="1" applyBorder="1" applyAlignment="1">
      <alignment horizontal="center"/>
    </xf>
    <xf numFmtId="2" fontId="0" fillId="2" borderId="0" xfId="0" applyNumberFormat="1" applyFill="1" applyBorder="1" applyAlignment="1">
      <alignment horizontal="center"/>
    </xf>
    <xf numFmtId="0" fontId="0" fillId="3" borderId="22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3" borderId="23" xfId="0" applyFill="1" applyBorder="1" applyAlignment="1">
      <alignment horizontal="center"/>
    </xf>
    <xf numFmtId="165" fontId="0" fillId="0" borderId="0" xfId="0" applyNumberFormat="1" applyBorder="1"/>
    <xf numFmtId="0" fontId="1" fillId="0" borderId="0" xfId="0" applyFont="1" applyAlignment="1">
      <alignment horizontal="center"/>
    </xf>
    <xf numFmtId="165" fontId="0" fillId="0" borderId="0" xfId="0" applyNumberFormat="1"/>
    <xf numFmtId="49" fontId="0" fillId="0" borderId="0" xfId="0" applyNumberFormat="1"/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166" fontId="0" fillId="0" borderId="0" xfId="0" applyNumberFormat="1" applyBorder="1"/>
    <xf numFmtId="0" fontId="0" fillId="2" borderId="12" xfId="0" applyFill="1" applyBorder="1" applyAlignment="1">
      <alignment horizontal="center"/>
    </xf>
    <xf numFmtId="0" fontId="0" fillId="3" borderId="34" xfId="0" applyFill="1" applyBorder="1" applyAlignment="1">
      <alignment horizontal="center"/>
    </xf>
    <xf numFmtId="0" fontId="0" fillId="3" borderId="35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64" fontId="0" fillId="2" borderId="12" xfId="0" applyNumberFormat="1" applyFill="1" applyBorder="1" applyAlignment="1">
      <alignment horizontal="center"/>
    </xf>
    <xf numFmtId="164" fontId="0" fillId="2" borderId="0" xfId="0" applyNumberFormat="1" applyFill="1" applyBorder="1" applyAlignment="1">
      <alignment horizontal="center"/>
    </xf>
    <xf numFmtId="166" fontId="0" fillId="3" borderId="34" xfId="0" applyNumberFormat="1" applyFill="1" applyBorder="1" applyAlignment="1">
      <alignment horizontal="center"/>
    </xf>
    <xf numFmtId="166" fontId="0" fillId="3" borderId="0" xfId="0" applyNumberFormat="1" applyFill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7" xfId="0" applyBorder="1" applyAlignment="1">
      <alignment horizontal="center"/>
    </xf>
    <xf numFmtId="165" fontId="0" fillId="0" borderId="6" xfId="0" applyNumberFormat="1" applyBorder="1" applyAlignment="1">
      <alignment horizontal="center"/>
    </xf>
    <xf numFmtId="165" fontId="0" fillId="0" borderId="8" xfId="0" applyNumberFormat="1" applyBorder="1" applyAlignment="1">
      <alignment horizontal="center"/>
    </xf>
    <xf numFmtId="164" fontId="0" fillId="2" borderId="36" xfId="0" applyNumberFormat="1" applyFill="1" applyBorder="1" applyAlignment="1">
      <alignment horizontal="center"/>
    </xf>
    <xf numFmtId="164" fontId="0" fillId="2" borderId="9" xfId="0" applyNumberForma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166" fontId="0" fillId="3" borderId="37" xfId="0" applyNumberFormat="1" applyFill="1" applyBorder="1" applyAlignment="1">
      <alignment horizontal="center"/>
    </xf>
    <xf numFmtId="166" fontId="0" fillId="3" borderId="9" xfId="0" applyNumberFormat="1" applyFill="1" applyBorder="1" applyAlignment="1">
      <alignment horizontal="center"/>
    </xf>
    <xf numFmtId="0" fontId="0" fillId="3" borderId="38" xfId="0" applyFill="1" applyBorder="1" applyAlignment="1">
      <alignment horizontal="center"/>
    </xf>
    <xf numFmtId="0" fontId="0" fillId="3" borderId="37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3" borderId="35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165" fontId="0" fillId="0" borderId="4" xfId="0" applyNumberFormat="1" applyBorder="1" applyAlignment="1">
      <alignment horizontal="center"/>
    </xf>
    <xf numFmtId="0" fontId="0" fillId="2" borderId="15" xfId="0" applyFill="1" applyBorder="1" applyAlignment="1">
      <alignment horizontal="center"/>
    </xf>
    <xf numFmtId="164" fontId="0" fillId="2" borderId="4" xfId="0" applyNumberFormat="1" applyFill="1" applyBorder="1" applyAlignment="1">
      <alignment horizontal="center"/>
    </xf>
    <xf numFmtId="0" fontId="0" fillId="3" borderId="2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3" borderId="25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8" xfId="0" applyBorder="1" applyAlignment="1">
      <alignment horizontal="center"/>
    </xf>
    <xf numFmtId="165" fontId="0" fillId="0" borderId="9" xfId="0" applyNumberFormat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3" borderId="26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0" fillId="3" borderId="27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164" fontId="0" fillId="3" borderId="16" xfId="0" applyNumberFormat="1" applyFill="1" applyBorder="1" applyAlignment="1">
      <alignment horizontal="center"/>
    </xf>
    <xf numFmtId="164" fontId="0" fillId="3" borderId="0" xfId="0" applyNumberFormat="1" applyFill="1" applyBorder="1" applyAlignment="1">
      <alignment horizontal="center"/>
    </xf>
    <xf numFmtId="164" fontId="0" fillId="3" borderId="9" xfId="0" applyNumberForma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/>
    <xf numFmtId="0" fontId="0" fillId="0" borderId="4" xfId="0" applyFill="1" applyBorder="1"/>
    <xf numFmtId="0" fontId="0" fillId="0" borderId="4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  <xf numFmtId="0" fontId="0" fillId="0" borderId="9" xfId="0" applyFill="1" applyBorder="1"/>
    <xf numFmtId="0" fontId="0" fillId="0" borderId="9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0" xfId="0" applyFill="1" applyBorder="1"/>
    <xf numFmtId="164" fontId="0" fillId="3" borderId="4" xfId="0" applyNumberFormat="1" applyFill="1" applyBorder="1"/>
    <xf numFmtId="164" fontId="0" fillId="3" borderId="0" xfId="0" applyNumberFormat="1" applyFill="1" applyBorder="1"/>
    <xf numFmtId="164" fontId="0" fillId="3" borderId="9" xfId="0" applyNumberFormat="1" applyFill="1" applyBorder="1"/>
    <xf numFmtId="164" fontId="0" fillId="2" borderId="4" xfId="0" applyNumberFormat="1" applyFill="1" applyBorder="1"/>
    <xf numFmtId="164" fontId="0" fillId="2" borderId="0" xfId="0" applyNumberFormat="1" applyFill="1" applyBorder="1"/>
    <xf numFmtId="164" fontId="0" fillId="2" borderId="9" xfId="0" applyNumberFormat="1" applyFill="1" applyBorder="1"/>
    <xf numFmtId="0" fontId="1" fillId="0" borderId="5" xfId="0" applyFont="1" applyFill="1" applyBorder="1" applyAlignment="1">
      <alignment horizontal="center"/>
    </xf>
    <xf numFmtId="165" fontId="0" fillId="0" borderId="4" xfId="0" applyNumberFormat="1" applyFill="1" applyBorder="1"/>
    <xf numFmtId="165" fontId="0" fillId="0" borderId="0" xfId="0" applyNumberFormat="1" applyFill="1" applyBorder="1"/>
    <xf numFmtId="165" fontId="0" fillId="0" borderId="9" xfId="0" applyNumberFormat="1" applyFill="1" applyBorder="1"/>
    <xf numFmtId="0" fontId="0" fillId="0" borderId="8" xfId="0" applyBorder="1"/>
    <xf numFmtId="165" fontId="0" fillId="0" borderId="9" xfId="0" applyNumberFormat="1" applyBorder="1"/>
    <xf numFmtId="0" fontId="0" fillId="0" borderId="9" xfId="0" applyBorder="1"/>
    <xf numFmtId="165" fontId="0" fillId="0" borderId="6" xfId="0" applyNumberFormat="1" applyFont="1" applyBorder="1" applyAlignment="1">
      <alignment horizontal="center"/>
    </xf>
    <xf numFmtId="0" fontId="0" fillId="0" borderId="10" xfId="0" applyBorder="1"/>
    <xf numFmtId="0" fontId="1" fillId="0" borderId="7" xfId="0" applyFont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3" borderId="28" xfId="0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0" fontId="0" fillId="2" borderId="29" xfId="0" applyFill="1" applyBorder="1" applyAlignment="1">
      <alignment horizontal="center"/>
    </xf>
    <xf numFmtId="0" fontId="0" fillId="2" borderId="30" xfId="0" applyFill="1" applyBorder="1" applyAlignment="1">
      <alignment horizontal="center"/>
    </xf>
    <xf numFmtId="0" fontId="0" fillId="3" borderId="31" xfId="0" applyFill="1" applyBorder="1" applyAlignment="1">
      <alignment horizontal="center"/>
    </xf>
    <xf numFmtId="0" fontId="0" fillId="3" borderId="32" xfId="0" applyFill="1" applyBorder="1" applyAlignment="1">
      <alignment horizontal="center"/>
    </xf>
    <xf numFmtId="0" fontId="0" fillId="3" borderId="33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3" borderId="0" xfId="0" applyFill="1" applyBorder="1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sk-SK"/>
              <a:t>Výškový priebeh letu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Vypočítaná výška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'Presnosť výpočtov - Príklad 1'!$B$5:$B$27</c:f>
              <c:numCache>
                <c:formatCode>[$-F400]h:mm:ss\ AM/PM</c:formatCode>
                <c:ptCount val="23"/>
                <c:pt idx="0">
                  <c:v>0.33055555555555555</c:v>
                </c:pt>
                <c:pt idx="1">
                  <c:v>0.33194444444444443</c:v>
                </c:pt>
                <c:pt idx="2">
                  <c:v>0.33402777777777781</c:v>
                </c:pt>
                <c:pt idx="3">
                  <c:v>0.3354166666666667</c:v>
                </c:pt>
                <c:pt idx="4">
                  <c:v>0.33611111111111108</c:v>
                </c:pt>
                <c:pt idx="5">
                  <c:v>0.33749999999999997</c:v>
                </c:pt>
                <c:pt idx="6">
                  <c:v>0.33958333333333335</c:v>
                </c:pt>
                <c:pt idx="7">
                  <c:v>0.34097222222222223</c:v>
                </c:pt>
                <c:pt idx="8">
                  <c:v>0.34236111111111112</c:v>
                </c:pt>
                <c:pt idx="9">
                  <c:v>0.34513888888888888</c:v>
                </c:pt>
                <c:pt idx="10">
                  <c:v>0.35069444444444442</c:v>
                </c:pt>
                <c:pt idx="11">
                  <c:v>0.35416666666666669</c:v>
                </c:pt>
                <c:pt idx="12">
                  <c:v>0.3576388888888889</c:v>
                </c:pt>
                <c:pt idx="13">
                  <c:v>0.36180555555555555</c:v>
                </c:pt>
                <c:pt idx="14">
                  <c:v>0.36458333333333331</c:v>
                </c:pt>
                <c:pt idx="15">
                  <c:v>0.36874999999999997</c:v>
                </c:pt>
                <c:pt idx="16">
                  <c:v>0.37152777777777773</c:v>
                </c:pt>
                <c:pt idx="17">
                  <c:v>0.37222222222222223</c:v>
                </c:pt>
                <c:pt idx="18">
                  <c:v>0.37291666666666662</c:v>
                </c:pt>
                <c:pt idx="19">
                  <c:v>0.37361111111111112</c:v>
                </c:pt>
                <c:pt idx="20">
                  <c:v>0.3743055555555555</c:v>
                </c:pt>
                <c:pt idx="21">
                  <c:v>0.3756944444444445</c:v>
                </c:pt>
                <c:pt idx="22">
                  <c:v>0.37708333333333338</c:v>
                </c:pt>
              </c:numCache>
            </c:numRef>
          </c:xVal>
          <c:yVal>
            <c:numRef>
              <c:f>'Presnosť výpočtov - Príklad 1'!$H$5:$H$27</c:f>
              <c:numCache>
                <c:formatCode>General</c:formatCode>
                <c:ptCount val="23"/>
                <c:pt idx="0">
                  <c:v>7508</c:v>
                </c:pt>
                <c:pt idx="1">
                  <c:v>7558</c:v>
                </c:pt>
                <c:pt idx="2">
                  <c:v>15631</c:v>
                </c:pt>
                <c:pt idx="3">
                  <c:v>14385</c:v>
                </c:pt>
                <c:pt idx="4">
                  <c:v>16792</c:v>
                </c:pt>
                <c:pt idx="5">
                  <c:v>20542</c:v>
                </c:pt>
                <c:pt idx="6">
                  <c:v>25844</c:v>
                </c:pt>
                <c:pt idx="7">
                  <c:v>29705</c:v>
                </c:pt>
                <c:pt idx="8">
                  <c:v>32140</c:v>
                </c:pt>
                <c:pt idx="9">
                  <c:v>35679</c:v>
                </c:pt>
                <c:pt idx="10">
                  <c:v>36002</c:v>
                </c:pt>
                <c:pt idx="11">
                  <c:v>36002</c:v>
                </c:pt>
                <c:pt idx="12">
                  <c:v>36002</c:v>
                </c:pt>
                <c:pt idx="13">
                  <c:v>36002</c:v>
                </c:pt>
                <c:pt idx="14">
                  <c:v>30931</c:v>
                </c:pt>
                <c:pt idx="15">
                  <c:v>24988</c:v>
                </c:pt>
                <c:pt idx="16">
                  <c:v>17346</c:v>
                </c:pt>
                <c:pt idx="17">
                  <c:v>15609</c:v>
                </c:pt>
                <c:pt idx="18">
                  <c:v>14194</c:v>
                </c:pt>
                <c:pt idx="19">
                  <c:v>13303</c:v>
                </c:pt>
                <c:pt idx="20">
                  <c:v>11627</c:v>
                </c:pt>
                <c:pt idx="21">
                  <c:v>8869</c:v>
                </c:pt>
                <c:pt idx="22">
                  <c:v>6702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B19-4E44-9B82-5371618DC236}"/>
            </c:ext>
          </c:extLst>
        </c:ser>
        <c:ser>
          <c:idx val="1"/>
          <c:order val="1"/>
          <c:tx>
            <c:v>Výška z FR24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'Presnosť výpočtov - Príklad 1'!$B$5:$B$27</c:f>
              <c:numCache>
                <c:formatCode>[$-F400]h:mm:ss\ AM/PM</c:formatCode>
                <c:ptCount val="23"/>
                <c:pt idx="0">
                  <c:v>0.33055555555555555</c:v>
                </c:pt>
                <c:pt idx="1">
                  <c:v>0.33194444444444443</c:v>
                </c:pt>
                <c:pt idx="2">
                  <c:v>0.33402777777777781</c:v>
                </c:pt>
                <c:pt idx="3">
                  <c:v>0.3354166666666667</c:v>
                </c:pt>
                <c:pt idx="4">
                  <c:v>0.33611111111111108</c:v>
                </c:pt>
                <c:pt idx="5">
                  <c:v>0.33749999999999997</c:v>
                </c:pt>
                <c:pt idx="6">
                  <c:v>0.33958333333333335</c:v>
                </c:pt>
                <c:pt idx="7">
                  <c:v>0.34097222222222223</c:v>
                </c:pt>
                <c:pt idx="8">
                  <c:v>0.34236111111111112</c:v>
                </c:pt>
                <c:pt idx="9">
                  <c:v>0.34513888888888888</c:v>
                </c:pt>
                <c:pt idx="10">
                  <c:v>0.35069444444444442</c:v>
                </c:pt>
                <c:pt idx="11">
                  <c:v>0.35416666666666669</c:v>
                </c:pt>
                <c:pt idx="12">
                  <c:v>0.3576388888888889</c:v>
                </c:pt>
                <c:pt idx="13">
                  <c:v>0.36180555555555555</c:v>
                </c:pt>
                <c:pt idx="14">
                  <c:v>0.36458333333333331</c:v>
                </c:pt>
                <c:pt idx="15">
                  <c:v>0.36874999999999997</c:v>
                </c:pt>
                <c:pt idx="16">
                  <c:v>0.37152777777777773</c:v>
                </c:pt>
                <c:pt idx="17">
                  <c:v>0.37222222222222223</c:v>
                </c:pt>
                <c:pt idx="18">
                  <c:v>0.37291666666666662</c:v>
                </c:pt>
                <c:pt idx="19">
                  <c:v>0.37361111111111112</c:v>
                </c:pt>
                <c:pt idx="20">
                  <c:v>0.3743055555555555</c:v>
                </c:pt>
                <c:pt idx="21">
                  <c:v>0.3756944444444445</c:v>
                </c:pt>
                <c:pt idx="22">
                  <c:v>0.37708333333333338</c:v>
                </c:pt>
              </c:numCache>
            </c:numRef>
          </c:xVal>
          <c:yVal>
            <c:numRef>
              <c:f>'Presnosť výpočtov - Príklad 1'!$E$5:$E$27</c:f>
              <c:numCache>
                <c:formatCode>General</c:formatCode>
                <c:ptCount val="23"/>
                <c:pt idx="0">
                  <c:v>1950</c:v>
                </c:pt>
                <c:pt idx="1">
                  <c:v>4725</c:v>
                </c:pt>
                <c:pt idx="2">
                  <c:v>10800</c:v>
                </c:pt>
                <c:pt idx="3">
                  <c:v>13900</c:v>
                </c:pt>
                <c:pt idx="4">
                  <c:v>16750</c:v>
                </c:pt>
                <c:pt idx="5">
                  <c:v>21050</c:v>
                </c:pt>
                <c:pt idx="6">
                  <c:v>26425</c:v>
                </c:pt>
                <c:pt idx="7">
                  <c:v>30000</c:v>
                </c:pt>
                <c:pt idx="8">
                  <c:v>31775</c:v>
                </c:pt>
                <c:pt idx="9">
                  <c:v>34875</c:v>
                </c:pt>
                <c:pt idx="10">
                  <c:v>36000</c:v>
                </c:pt>
                <c:pt idx="11">
                  <c:v>36000</c:v>
                </c:pt>
                <c:pt idx="12">
                  <c:v>36000</c:v>
                </c:pt>
                <c:pt idx="13">
                  <c:v>35975</c:v>
                </c:pt>
                <c:pt idx="14">
                  <c:v>31000</c:v>
                </c:pt>
                <c:pt idx="15">
                  <c:v>25350</c:v>
                </c:pt>
                <c:pt idx="16">
                  <c:v>17050</c:v>
                </c:pt>
                <c:pt idx="17">
                  <c:v>16025</c:v>
                </c:pt>
                <c:pt idx="18">
                  <c:v>14400</c:v>
                </c:pt>
                <c:pt idx="19">
                  <c:v>13350</c:v>
                </c:pt>
                <c:pt idx="20">
                  <c:v>10900</c:v>
                </c:pt>
                <c:pt idx="21">
                  <c:v>7175</c:v>
                </c:pt>
                <c:pt idx="22">
                  <c:v>4650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3B19-4E44-9B82-5371618DC2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24529688"/>
        <c:axId val="324531000"/>
      </c:scatterChart>
      <c:valAx>
        <c:axId val="3245296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k-SK"/>
                  <a:t>Čas</a:t>
                </a:r>
              </a:p>
            </c:rich>
          </c:tx>
          <c:layout>
            <c:manualLayout>
              <c:xMode val="edge"/>
              <c:yMode val="edge"/>
              <c:x val="0.51946412948381449"/>
              <c:y val="0.8144437153689122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k-SK"/>
            </a:p>
          </c:txPr>
        </c:title>
        <c:numFmt formatCode="[$-F400]h:mm:ss\ AM/P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324531000"/>
        <c:crosses val="autoZero"/>
        <c:crossBetween val="midCat"/>
      </c:valAx>
      <c:valAx>
        <c:axId val="324531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k-SK"/>
                  <a:t>Výška</a:t>
                </a:r>
                <a:r>
                  <a:rPr lang="sk-SK" baseline="0"/>
                  <a:t> [ft]</a:t>
                </a:r>
                <a:endParaRPr lang="sk-SK"/>
              </a:p>
            </c:rich>
          </c:tx>
          <c:layout>
            <c:manualLayout>
              <c:xMode val="edge"/>
              <c:yMode val="edge"/>
              <c:x val="2.2222222222222223E-2"/>
              <c:y val="0.3277234616506269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k-SK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32452968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sk-SK"/>
              <a:t>Priebeh polohy lietadla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Vypočítaný priebeh polohy 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'Presnosť výpočtov - Príklad 1'!$G$5:$G$27</c:f>
              <c:numCache>
                <c:formatCode>0.000000</c:formatCode>
                <c:ptCount val="23"/>
                <c:pt idx="0">
                  <c:v>13.921936000000001</c:v>
                </c:pt>
                <c:pt idx="1">
                  <c:v>13.907676</c:v>
                </c:pt>
                <c:pt idx="2">
                  <c:v>13.52796</c:v>
                </c:pt>
                <c:pt idx="3">
                  <c:v>13.472098000000001</c:v>
                </c:pt>
                <c:pt idx="4">
                  <c:v>13.312039</c:v>
                </c:pt>
                <c:pt idx="5">
                  <c:v>12.982953999999999</c:v>
                </c:pt>
                <c:pt idx="6">
                  <c:v>12.467722999999999</c:v>
                </c:pt>
                <c:pt idx="7">
                  <c:v>12.004246999999999</c:v>
                </c:pt>
                <c:pt idx="8">
                  <c:v>11.535328</c:v>
                </c:pt>
                <c:pt idx="9">
                  <c:v>10.919207999999999</c:v>
                </c:pt>
                <c:pt idx="10">
                  <c:v>9.4002110000000005</c:v>
                </c:pt>
                <c:pt idx="11">
                  <c:v>8.4056899999999999</c:v>
                </c:pt>
                <c:pt idx="12">
                  <c:v>7.5207959999999998</c:v>
                </c:pt>
                <c:pt idx="13">
                  <c:v>6.3754150000000003</c:v>
                </c:pt>
                <c:pt idx="14">
                  <c:v>5.6576310000000003</c:v>
                </c:pt>
                <c:pt idx="15">
                  <c:v>4.4890980000000003</c:v>
                </c:pt>
                <c:pt idx="16">
                  <c:v>3.8016709999999998</c:v>
                </c:pt>
                <c:pt idx="17">
                  <c:v>3.715449</c:v>
                </c:pt>
                <c:pt idx="18">
                  <c:v>3.6373890000000002</c:v>
                </c:pt>
                <c:pt idx="19">
                  <c:v>3.5382699999999998</c:v>
                </c:pt>
                <c:pt idx="20">
                  <c:v>3.3439939999999999</c:v>
                </c:pt>
                <c:pt idx="21">
                  <c:v>3.1557219999999999</c:v>
                </c:pt>
                <c:pt idx="22">
                  <c:v>3.0659749999999999</c:v>
                </c:pt>
              </c:numCache>
            </c:numRef>
          </c:xVal>
          <c:yVal>
            <c:numRef>
              <c:f>'Presnosť výpočtov - Príklad 1'!$F$5:$F$27</c:f>
              <c:numCache>
                <c:formatCode>0.000000</c:formatCode>
                <c:ptCount val="23"/>
                <c:pt idx="0">
                  <c:v>50.096708999999997</c:v>
                </c:pt>
                <c:pt idx="1">
                  <c:v>50.096535000000003</c:v>
                </c:pt>
                <c:pt idx="2">
                  <c:v>50.091903000000002</c:v>
                </c:pt>
                <c:pt idx="3">
                  <c:v>50.089246000000003</c:v>
                </c:pt>
                <c:pt idx="4">
                  <c:v>50.089064999999998</c:v>
                </c:pt>
                <c:pt idx="5">
                  <c:v>50.086655</c:v>
                </c:pt>
                <c:pt idx="6">
                  <c:v>50.185930999999997</c:v>
                </c:pt>
                <c:pt idx="7">
                  <c:v>50.188937000000003</c:v>
                </c:pt>
                <c:pt idx="8">
                  <c:v>50.191226</c:v>
                </c:pt>
                <c:pt idx="9">
                  <c:v>50.195794999999997</c:v>
                </c:pt>
                <c:pt idx="10">
                  <c:v>50.066194000000003</c:v>
                </c:pt>
                <c:pt idx="11">
                  <c:v>50.056271000000002</c:v>
                </c:pt>
                <c:pt idx="12">
                  <c:v>50.040486999999999</c:v>
                </c:pt>
                <c:pt idx="13">
                  <c:v>49.909230000000001</c:v>
                </c:pt>
                <c:pt idx="14">
                  <c:v>49.692104</c:v>
                </c:pt>
                <c:pt idx="15">
                  <c:v>49.595517999999998</c:v>
                </c:pt>
                <c:pt idx="16">
                  <c:v>49.486809999999998</c:v>
                </c:pt>
                <c:pt idx="17">
                  <c:v>49.464227999999999</c:v>
                </c:pt>
                <c:pt idx="18">
                  <c:v>49.451143999999999</c:v>
                </c:pt>
                <c:pt idx="19">
                  <c:v>49.434258</c:v>
                </c:pt>
                <c:pt idx="20">
                  <c:v>49.370747999999999</c:v>
                </c:pt>
                <c:pt idx="21">
                  <c:v>49.285380000000004</c:v>
                </c:pt>
                <c:pt idx="22">
                  <c:v>49.244686999999999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C-600F-4E8E-BC3D-C1228CC9B2EE}"/>
            </c:ext>
          </c:extLst>
        </c:ser>
        <c:ser>
          <c:idx val="1"/>
          <c:order val="1"/>
          <c:tx>
            <c:v>Priebeh polohy z FR24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'Presnosť výpočtov - Príklad 1'!$D$5:$D$27</c:f>
              <c:numCache>
                <c:formatCode>0.0000</c:formatCode>
                <c:ptCount val="23"/>
                <c:pt idx="0">
                  <c:v>14.2264</c:v>
                </c:pt>
                <c:pt idx="1">
                  <c:v>14.1343</c:v>
                </c:pt>
                <c:pt idx="2">
                  <c:v>13.7722</c:v>
                </c:pt>
                <c:pt idx="3">
                  <c:v>13.4703</c:v>
                </c:pt>
                <c:pt idx="4">
                  <c:v>13.313599999999999</c:v>
                </c:pt>
                <c:pt idx="5" formatCode="General">
                  <c:v>12.992100000000001</c:v>
                </c:pt>
                <c:pt idx="6" formatCode="General">
                  <c:v>12.453099999999999</c:v>
                </c:pt>
                <c:pt idx="7">
                  <c:v>11.9602</c:v>
                </c:pt>
                <c:pt idx="8">
                  <c:v>11.5219</c:v>
                </c:pt>
                <c:pt idx="9">
                  <c:v>10.8551</c:v>
                </c:pt>
                <c:pt idx="10">
                  <c:v>9.2429000000000006</c:v>
                </c:pt>
                <c:pt idx="11">
                  <c:v>8.2858000000000001</c:v>
                </c:pt>
                <c:pt idx="12">
                  <c:v>7.3578999999999999</c:v>
                </c:pt>
                <c:pt idx="13">
                  <c:v>6.1677999999999997</c:v>
                </c:pt>
                <c:pt idx="14">
                  <c:v>5.5575999999999999</c:v>
                </c:pt>
                <c:pt idx="15">
                  <c:v>4.4756</c:v>
                </c:pt>
                <c:pt idx="16">
                  <c:v>3.9140000000000001</c:v>
                </c:pt>
                <c:pt idx="17">
                  <c:v>3.7995999999999999</c:v>
                </c:pt>
                <c:pt idx="18">
                  <c:v>3.7241</c:v>
                </c:pt>
                <c:pt idx="19">
                  <c:v>3.6493000000000002</c:v>
                </c:pt>
                <c:pt idx="20">
                  <c:v>3.4279999999999999</c:v>
                </c:pt>
                <c:pt idx="21">
                  <c:v>3.3182</c:v>
                </c:pt>
                <c:pt idx="22">
                  <c:v>3.2488000000000001</c:v>
                </c:pt>
              </c:numCache>
            </c:numRef>
          </c:xVal>
          <c:yVal>
            <c:numRef>
              <c:f>'Presnosť výpočtov - Príklad 1'!$C$5:$C$27</c:f>
              <c:numCache>
                <c:formatCode>0.0000</c:formatCode>
                <c:ptCount val="23"/>
                <c:pt idx="0">
                  <c:v>50.101799999999997</c:v>
                </c:pt>
                <c:pt idx="1">
                  <c:v>50.074100000000001</c:v>
                </c:pt>
                <c:pt idx="2">
                  <c:v>50.086100000000002</c:v>
                </c:pt>
                <c:pt idx="3">
                  <c:v>50.109699999999997</c:v>
                </c:pt>
                <c:pt idx="4">
                  <c:v>50.121400000000001</c:v>
                </c:pt>
                <c:pt idx="5">
                  <c:v>50.145299999999999</c:v>
                </c:pt>
                <c:pt idx="6">
                  <c:v>50.183</c:v>
                </c:pt>
                <c:pt idx="7">
                  <c:v>50.189100000000003</c:v>
                </c:pt>
                <c:pt idx="8">
                  <c:v>50.192300000000003</c:v>
                </c:pt>
                <c:pt idx="9">
                  <c:v>50.1907</c:v>
                </c:pt>
                <c:pt idx="10">
                  <c:v>50.0657</c:v>
                </c:pt>
                <c:pt idx="11">
                  <c:v>50.055199999999999</c:v>
                </c:pt>
                <c:pt idx="12">
                  <c:v>50.037500000000001</c:v>
                </c:pt>
                <c:pt idx="13">
                  <c:v>49.904200000000003</c:v>
                </c:pt>
                <c:pt idx="14">
                  <c:v>49.673299999999998</c:v>
                </c:pt>
                <c:pt idx="15">
                  <c:v>49.5764</c:v>
                </c:pt>
                <c:pt idx="16">
                  <c:v>49.493200000000002</c:v>
                </c:pt>
                <c:pt idx="17">
                  <c:v>49.475900000000003</c:v>
                </c:pt>
                <c:pt idx="18">
                  <c:v>49.464399999999998</c:v>
                </c:pt>
                <c:pt idx="19">
                  <c:v>49.453000000000003</c:v>
                </c:pt>
                <c:pt idx="20">
                  <c:v>49.393000000000001</c:v>
                </c:pt>
                <c:pt idx="21">
                  <c:v>49.265500000000003</c:v>
                </c:pt>
                <c:pt idx="22">
                  <c:v>49.183100000000003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D-600F-4E8E-BC3D-C1228CC9B2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1612280"/>
        <c:axId val="434197848"/>
      </c:scatterChart>
      <c:valAx>
        <c:axId val="431612280"/>
        <c:scaling>
          <c:orientation val="minMax"/>
          <c:max val="15"/>
          <c:min val="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k-SK"/>
                  <a:t>Zemepisná</a:t>
                </a:r>
                <a:r>
                  <a:rPr lang="sk-SK" baseline="0"/>
                  <a:t> dĺžka</a:t>
                </a:r>
                <a:endParaRPr lang="sk-SK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k-SK"/>
            </a:p>
          </c:txPr>
        </c:title>
        <c:numFmt formatCode="0.0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434197848"/>
        <c:crosses val="autoZero"/>
        <c:crossBetween val="midCat"/>
      </c:valAx>
      <c:valAx>
        <c:axId val="434197848"/>
        <c:scaling>
          <c:orientation val="minMax"/>
          <c:max val="50.4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k-SK"/>
                  <a:t>Zemepisná šírka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k-SK"/>
            </a:p>
          </c:txPr>
        </c:title>
        <c:numFmt formatCode="0.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43161228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sk-SK"/>
              <a:t>Priebeh rýchlosti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Vypočítaná rýchlosť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'Presnosť výpočtov - Príklad 2'!$B$5:$B$32</c:f>
              <c:numCache>
                <c:formatCode>[$-F400]h:mm:ss\ AM/PM</c:formatCode>
                <c:ptCount val="28"/>
                <c:pt idx="0">
                  <c:v>0.36944444444444446</c:v>
                </c:pt>
                <c:pt idx="1">
                  <c:v>0.37152777777777773</c:v>
                </c:pt>
                <c:pt idx="2">
                  <c:v>0.37361111111111112</c:v>
                </c:pt>
                <c:pt idx="3">
                  <c:v>0.37847222222222227</c:v>
                </c:pt>
                <c:pt idx="4">
                  <c:v>0.38194444444444442</c:v>
                </c:pt>
                <c:pt idx="5">
                  <c:v>0.38541666666666669</c:v>
                </c:pt>
                <c:pt idx="6">
                  <c:v>0.3888888888888889</c:v>
                </c:pt>
                <c:pt idx="7">
                  <c:v>0.3923611111111111</c:v>
                </c:pt>
                <c:pt idx="8">
                  <c:v>0.39583333333333331</c:v>
                </c:pt>
                <c:pt idx="9">
                  <c:v>0.39930555555555558</c:v>
                </c:pt>
                <c:pt idx="10">
                  <c:v>0.40277777777777773</c:v>
                </c:pt>
                <c:pt idx="11">
                  <c:v>0.40625</c:v>
                </c:pt>
                <c:pt idx="12">
                  <c:v>0.40972222222222227</c:v>
                </c:pt>
                <c:pt idx="13">
                  <c:v>0.41111111111111115</c:v>
                </c:pt>
                <c:pt idx="14">
                  <c:v>0.4152777777777778</c:v>
                </c:pt>
                <c:pt idx="15">
                  <c:v>0.41666666666666669</c:v>
                </c:pt>
                <c:pt idx="16">
                  <c:v>0.4201388888888889</c:v>
                </c:pt>
                <c:pt idx="17">
                  <c:v>0.4236111111111111</c:v>
                </c:pt>
                <c:pt idx="18">
                  <c:v>0.42708333333333331</c:v>
                </c:pt>
                <c:pt idx="19">
                  <c:v>0.43194444444444446</c:v>
                </c:pt>
                <c:pt idx="20">
                  <c:v>0.43472222222222223</c:v>
                </c:pt>
                <c:pt idx="21">
                  <c:v>0.4375</c:v>
                </c:pt>
                <c:pt idx="22">
                  <c:v>0.44097222222222227</c:v>
                </c:pt>
                <c:pt idx="23">
                  <c:v>0.44444444444444442</c:v>
                </c:pt>
                <c:pt idx="24">
                  <c:v>0.4465277777777778</c:v>
                </c:pt>
                <c:pt idx="25">
                  <c:v>0.44930555555555557</c:v>
                </c:pt>
                <c:pt idx="26">
                  <c:v>0.45069444444444445</c:v>
                </c:pt>
                <c:pt idx="27">
                  <c:v>0.45277777777777778</c:v>
                </c:pt>
              </c:numCache>
            </c:numRef>
          </c:xVal>
          <c:yVal>
            <c:numRef>
              <c:f>'Presnosť výpočtov - Príklad 2'!$H$5:$H$32</c:f>
              <c:numCache>
                <c:formatCode>General</c:formatCode>
                <c:ptCount val="28"/>
                <c:pt idx="0">
                  <c:v>395</c:v>
                </c:pt>
                <c:pt idx="1">
                  <c:v>396</c:v>
                </c:pt>
                <c:pt idx="2">
                  <c:v>448</c:v>
                </c:pt>
                <c:pt idx="3">
                  <c:v>448</c:v>
                </c:pt>
                <c:pt idx="4">
                  <c:v>461</c:v>
                </c:pt>
                <c:pt idx="5">
                  <c:v>461</c:v>
                </c:pt>
                <c:pt idx="6">
                  <c:v>481</c:v>
                </c:pt>
                <c:pt idx="7">
                  <c:v>480</c:v>
                </c:pt>
                <c:pt idx="8">
                  <c:v>467</c:v>
                </c:pt>
                <c:pt idx="9">
                  <c:v>468</c:v>
                </c:pt>
                <c:pt idx="10">
                  <c:v>470</c:v>
                </c:pt>
                <c:pt idx="11">
                  <c:v>476</c:v>
                </c:pt>
                <c:pt idx="12">
                  <c:v>477</c:v>
                </c:pt>
                <c:pt idx="13">
                  <c:v>470</c:v>
                </c:pt>
                <c:pt idx="14">
                  <c:v>471</c:v>
                </c:pt>
                <c:pt idx="15">
                  <c:v>472</c:v>
                </c:pt>
                <c:pt idx="16">
                  <c:v>467</c:v>
                </c:pt>
                <c:pt idx="17">
                  <c:v>471</c:v>
                </c:pt>
                <c:pt idx="18">
                  <c:v>473</c:v>
                </c:pt>
                <c:pt idx="19">
                  <c:v>474</c:v>
                </c:pt>
                <c:pt idx="20">
                  <c:v>474</c:v>
                </c:pt>
                <c:pt idx="21">
                  <c:v>474</c:v>
                </c:pt>
                <c:pt idx="22">
                  <c:v>475</c:v>
                </c:pt>
                <c:pt idx="23">
                  <c:v>472</c:v>
                </c:pt>
                <c:pt idx="24">
                  <c:v>473</c:v>
                </c:pt>
                <c:pt idx="25">
                  <c:v>470</c:v>
                </c:pt>
                <c:pt idx="26">
                  <c:v>470</c:v>
                </c:pt>
                <c:pt idx="27">
                  <c:v>429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D06-4176-AA0D-39141C0E25D2}"/>
            </c:ext>
          </c:extLst>
        </c:ser>
        <c:ser>
          <c:idx val="1"/>
          <c:order val="1"/>
          <c:tx>
            <c:v>Rýchlosť z FR24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'Presnosť výpočtov - Príklad 2'!$B$5:$B$32</c:f>
              <c:numCache>
                <c:formatCode>[$-F400]h:mm:ss\ AM/PM</c:formatCode>
                <c:ptCount val="28"/>
                <c:pt idx="0">
                  <c:v>0.36944444444444446</c:v>
                </c:pt>
                <c:pt idx="1">
                  <c:v>0.37152777777777773</c:v>
                </c:pt>
                <c:pt idx="2">
                  <c:v>0.37361111111111112</c:v>
                </c:pt>
                <c:pt idx="3">
                  <c:v>0.37847222222222227</c:v>
                </c:pt>
                <c:pt idx="4">
                  <c:v>0.38194444444444442</c:v>
                </c:pt>
                <c:pt idx="5">
                  <c:v>0.38541666666666669</c:v>
                </c:pt>
                <c:pt idx="6">
                  <c:v>0.3888888888888889</c:v>
                </c:pt>
                <c:pt idx="7">
                  <c:v>0.3923611111111111</c:v>
                </c:pt>
                <c:pt idx="8">
                  <c:v>0.39583333333333331</c:v>
                </c:pt>
                <c:pt idx="9">
                  <c:v>0.39930555555555558</c:v>
                </c:pt>
                <c:pt idx="10">
                  <c:v>0.40277777777777773</c:v>
                </c:pt>
                <c:pt idx="11">
                  <c:v>0.40625</c:v>
                </c:pt>
                <c:pt idx="12">
                  <c:v>0.40972222222222227</c:v>
                </c:pt>
                <c:pt idx="13">
                  <c:v>0.41111111111111115</c:v>
                </c:pt>
                <c:pt idx="14">
                  <c:v>0.4152777777777778</c:v>
                </c:pt>
                <c:pt idx="15">
                  <c:v>0.41666666666666669</c:v>
                </c:pt>
                <c:pt idx="16">
                  <c:v>0.4201388888888889</c:v>
                </c:pt>
                <c:pt idx="17">
                  <c:v>0.4236111111111111</c:v>
                </c:pt>
                <c:pt idx="18">
                  <c:v>0.42708333333333331</c:v>
                </c:pt>
                <c:pt idx="19">
                  <c:v>0.43194444444444446</c:v>
                </c:pt>
                <c:pt idx="20">
                  <c:v>0.43472222222222223</c:v>
                </c:pt>
                <c:pt idx="21">
                  <c:v>0.4375</c:v>
                </c:pt>
                <c:pt idx="22">
                  <c:v>0.44097222222222227</c:v>
                </c:pt>
                <c:pt idx="23">
                  <c:v>0.44444444444444442</c:v>
                </c:pt>
                <c:pt idx="24">
                  <c:v>0.4465277777777778</c:v>
                </c:pt>
                <c:pt idx="25">
                  <c:v>0.44930555555555557</c:v>
                </c:pt>
                <c:pt idx="26">
                  <c:v>0.45069444444444445</c:v>
                </c:pt>
                <c:pt idx="27">
                  <c:v>0.45277777777777778</c:v>
                </c:pt>
              </c:numCache>
            </c:numRef>
          </c:xVal>
          <c:yVal>
            <c:numRef>
              <c:f>'Presnosť výpočtov - Príklad 2'!$E$5:$E$32</c:f>
              <c:numCache>
                <c:formatCode>General</c:formatCode>
                <c:ptCount val="28"/>
                <c:pt idx="0">
                  <c:v>444</c:v>
                </c:pt>
                <c:pt idx="1">
                  <c:v>467</c:v>
                </c:pt>
                <c:pt idx="2">
                  <c:v>459</c:v>
                </c:pt>
                <c:pt idx="3">
                  <c:v>471</c:v>
                </c:pt>
                <c:pt idx="4">
                  <c:v>461</c:v>
                </c:pt>
                <c:pt idx="5">
                  <c:v>470</c:v>
                </c:pt>
                <c:pt idx="6">
                  <c:v>483</c:v>
                </c:pt>
                <c:pt idx="7">
                  <c:v>482</c:v>
                </c:pt>
                <c:pt idx="8">
                  <c:v>472</c:v>
                </c:pt>
                <c:pt idx="9">
                  <c:v>473</c:v>
                </c:pt>
                <c:pt idx="10">
                  <c:v>470</c:v>
                </c:pt>
                <c:pt idx="11">
                  <c:v>465</c:v>
                </c:pt>
                <c:pt idx="12">
                  <c:v>468</c:v>
                </c:pt>
                <c:pt idx="13">
                  <c:v>460</c:v>
                </c:pt>
                <c:pt idx="14">
                  <c:v>470</c:v>
                </c:pt>
                <c:pt idx="15">
                  <c:v>472</c:v>
                </c:pt>
                <c:pt idx="16">
                  <c:v>478</c:v>
                </c:pt>
                <c:pt idx="17">
                  <c:v>474</c:v>
                </c:pt>
                <c:pt idx="18">
                  <c:v>475</c:v>
                </c:pt>
                <c:pt idx="19">
                  <c:v>483</c:v>
                </c:pt>
                <c:pt idx="20">
                  <c:v>481</c:v>
                </c:pt>
                <c:pt idx="21">
                  <c:v>475</c:v>
                </c:pt>
                <c:pt idx="22">
                  <c:v>480</c:v>
                </c:pt>
                <c:pt idx="23">
                  <c:v>478</c:v>
                </c:pt>
                <c:pt idx="24">
                  <c:v>477</c:v>
                </c:pt>
                <c:pt idx="25">
                  <c:v>482</c:v>
                </c:pt>
                <c:pt idx="26">
                  <c:v>460</c:v>
                </c:pt>
                <c:pt idx="27">
                  <c:v>418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D06-4176-AA0D-39141C0E25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99138904"/>
        <c:axId val="699135296"/>
      </c:scatterChart>
      <c:valAx>
        <c:axId val="699138904"/>
        <c:scaling>
          <c:orientation val="minMax"/>
          <c:min val="0.35000000000000003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k-SK"/>
                  <a:t>Čas (UTC)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k-SK"/>
            </a:p>
          </c:txPr>
        </c:title>
        <c:numFmt formatCode="[$-F400]h:mm:ss\ AM/P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699135296"/>
        <c:crosses val="autoZero"/>
        <c:crossBetween val="midCat"/>
      </c:valAx>
      <c:valAx>
        <c:axId val="699135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k-SK"/>
                  <a:t>Rýchlosť lietadla [kt]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k-SK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6991389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99060</xdr:colOff>
      <xdr:row>0</xdr:row>
      <xdr:rowOff>57150</xdr:rowOff>
    </xdr:from>
    <xdr:to>
      <xdr:col>22</xdr:col>
      <xdr:colOff>403860</xdr:colOff>
      <xdr:row>15</xdr:row>
      <xdr:rowOff>49530</xdr:rowOff>
    </xdr:to>
    <xdr:graphicFrame macro="">
      <xdr:nvGraphicFramePr>
        <xdr:cNvPr id="3" name="Graf 2">
          <a:extLst>
            <a:ext uri="{FF2B5EF4-FFF2-40B4-BE49-F238E27FC236}">
              <a16:creationId xmlns:a16="http://schemas.microsoft.com/office/drawing/2014/main" id="{54BFD23E-FB0A-4D9E-8DF3-B4A87A2F04E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91440</xdr:colOff>
      <xdr:row>15</xdr:row>
      <xdr:rowOff>19050</xdr:rowOff>
    </xdr:from>
    <xdr:to>
      <xdr:col>22</xdr:col>
      <xdr:colOff>449580</xdr:colOff>
      <xdr:row>30</xdr:row>
      <xdr:rowOff>76200</xdr:rowOff>
    </xdr:to>
    <xdr:graphicFrame macro="">
      <xdr:nvGraphicFramePr>
        <xdr:cNvPr id="4" name="Graf 3">
          <a:extLst>
            <a:ext uri="{FF2B5EF4-FFF2-40B4-BE49-F238E27FC236}">
              <a16:creationId xmlns:a16="http://schemas.microsoft.com/office/drawing/2014/main" id="{C6497D3C-DA9E-418B-A1CD-1113BFCB535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259080</xdr:colOff>
      <xdr:row>5</xdr:row>
      <xdr:rowOff>163830</xdr:rowOff>
    </xdr:from>
    <xdr:to>
      <xdr:col>22</xdr:col>
      <xdr:colOff>563880</xdr:colOff>
      <xdr:row>20</xdr:row>
      <xdr:rowOff>163830</xdr:rowOff>
    </xdr:to>
    <xdr:graphicFrame macro="">
      <xdr:nvGraphicFramePr>
        <xdr:cNvPr id="3" name="Graf 2">
          <a:extLst>
            <a:ext uri="{FF2B5EF4-FFF2-40B4-BE49-F238E27FC236}">
              <a16:creationId xmlns:a16="http://schemas.microsoft.com/office/drawing/2014/main" id="{071D905B-4FE4-4B4D-AEAD-003C8FADC13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60BA2-7D3F-4F6E-8141-763660FF5C81}">
  <dimension ref="A1:P78"/>
  <sheetViews>
    <sheetView tabSelected="1" workbookViewId="0">
      <selection activeCell="A2" sqref="A2"/>
    </sheetView>
  </sheetViews>
  <sheetFormatPr defaultRowHeight="14.4" x14ac:dyDescent="0.3"/>
  <cols>
    <col min="7" max="7" width="11.6640625" customWidth="1"/>
    <col min="8" max="8" width="12.5546875" customWidth="1"/>
    <col min="9" max="9" width="11.6640625" customWidth="1"/>
    <col min="10" max="10" width="11.5546875" customWidth="1"/>
    <col min="14" max="14" width="17.109375" customWidth="1"/>
    <col min="15" max="15" width="22" customWidth="1"/>
    <col min="16" max="16" width="18.6640625" customWidth="1"/>
  </cols>
  <sheetData>
    <row r="1" spans="1:15" ht="15" thickBot="1" x14ac:dyDescent="0.35">
      <c r="A1" s="6" t="s">
        <v>4</v>
      </c>
    </row>
    <row r="2" spans="1:15" x14ac:dyDescent="0.3">
      <c r="A2" s="5"/>
      <c r="B2" s="5"/>
      <c r="C2" s="103" t="s">
        <v>7</v>
      </c>
      <c r="D2" s="104"/>
      <c r="E2" s="105" t="s">
        <v>8</v>
      </c>
      <c r="F2" s="106"/>
      <c r="G2" s="103" t="s">
        <v>7</v>
      </c>
      <c r="H2" s="104"/>
      <c r="I2" s="105" t="s">
        <v>8</v>
      </c>
      <c r="J2" s="107"/>
      <c r="K2" s="5"/>
      <c r="L2" s="102" t="s">
        <v>9</v>
      </c>
      <c r="M2" s="102"/>
      <c r="N2" s="102"/>
      <c r="O2" s="19" t="s">
        <v>26</v>
      </c>
    </row>
    <row r="3" spans="1:15" ht="15" thickBot="1" x14ac:dyDescent="0.35">
      <c r="A3" s="5" t="s">
        <v>27</v>
      </c>
      <c r="B3" s="5" t="s">
        <v>24</v>
      </c>
      <c r="C3" s="12" t="s">
        <v>5</v>
      </c>
      <c r="D3" s="13" t="s">
        <v>6</v>
      </c>
      <c r="E3" s="14" t="s">
        <v>5</v>
      </c>
      <c r="F3" s="15" t="s">
        <v>6</v>
      </c>
      <c r="G3" s="12" t="s">
        <v>12</v>
      </c>
      <c r="H3" s="16" t="s">
        <v>13</v>
      </c>
      <c r="I3" s="14" t="s">
        <v>12</v>
      </c>
      <c r="J3" s="17" t="s">
        <v>13</v>
      </c>
      <c r="K3" s="5"/>
      <c r="L3" s="5" t="s">
        <v>10</v>
      </c>
      <c r="M3" s="5" t="s">
        <v>11</v>
      </c>
      <c r="N3" s="5" t="s">
        <v>14</v>
      </c>
      <c r="O3" s="5"/>
    </row>
    <row r="4" spans="1:15" x14ac:dyDescent="0.3">
      <c r="A4" s="49" t="s">
        <v>0</v>
      </c>
      <c r="B4" s="50">
        <v>0.48194444444444445</v>
      </c>
      <c r="C4" s="51">
        <v>54.371600000000001</v>
      </c>
      <c r="D4" s="52">
        <v>18.490600000000001</v>
      </c>
      <c r="E4" s="53">
        <v>54.377499999999998</v>
      </c>
      <c r="F4" s="54">
        <v>18.466100000000001</v>
      </c>
      <c r="G4" s="51">
        <f t="shared" ref="G4:J19" si="0">C4*0.017453</f>
        <v>0.94894753480000005</v>
      </c>
      <c r="H4" s="55">
        <f t="shared" si="0"/>
        <v>0.32271644180000003</v>
      </c>
      <c r="I4" s="53">
        <f t="shared" si="0"/>
        <v>0.94905050749999997</v>
      </c>
      <c r="J4" s="56">
        <f t="shared" si="0"/>
        <v>0.32228884330000002</v>
      </c>
      <c r="K4" s="23"/>
      <c r="L4" s="23">
        <f t="shared" ref="L4:L66" si="1">SIN((G4-I4)/2)*SIN((G4-I4)/2)+COS(G4)*COS(I4)*SIN((H4-J4)/2)*SIN((H4-J4)/2)</f>
        <v>1.8160413799955426E-8</v>
      </c>
      <c r="M4" s="23">
        <f>2*ASIN(SQRT(L4))</f>
        <v>2.6952115991060125E-4</v>
      </c>
      <c r="N4" s="57">
        <f>6371*M4</f>
        <v>1.7171193097904405</v>
      </c>
      <c r="O4" s="58">
        <f>SUM(N5:N17)/13</f>
        <v>8.0952587767917681</v>
      </c>
    </row>
    <row r="5" spans="1:15" x14ac:dyDescent="0.3">
      <c r="A5" s="34"/>
      <c r="B5" s="33">
        <v>0.48749999999999999</v>
      </c>
      <c r="C5" s="12">
        <v>54.291699999999999</v>
      </c>
      <c r="D5" s="30">
        <v>17.734500000000001</v>
      </c>
      <c r="E5" s="14">
        <v>54.224200000000003</v>
      </c>
      <c r="F5" s="15">
        <v>17.448899999999998</v>
      </c>
      <c r="G5" s="12">
        <f t="shared" si="0"/>
        <v>0.94755304009999997</v>
      </c>
      <c r="H5" s="16">
        <f t="shared" si="0"/>
        <v>0.30952022849999999</v>
      </c>
      <c r="I5" s="14">
        <f t="shared" si="0"/>
        <v>0.94637496260000009</v>
      </c>
      <c r="J5" s="17">
        <f t="shared" si="0"/>
        <v>0.30453565169999997</v>
      </c>
      <c r="K5" s="22"/>
      <c r="L5" s="22">
        <f t="shared" si="1"/>
        <v>2.4665178206964202E-6</v>
      </c>
      <c r="M5" s="22">
        <f t="shared" ref="M5:M66" si="2">2*ASIN(SQRT(L5))</f>
        <v>3.1410315812500033E-3</v>
      </c>
      <c r="N5" s="59">
        <f>6371*M5</f>
        <v>20.01151220414377</v>
      </c>
      <c r="O5" s="36"/>
    </row>
    <row r="6" spans="1:15" x14ac:dyDescent="0.3">
      <c r="A6" s="34"/>
      <c r="B6" s="33">
        <v>0.48958333333333331</v>
      </c>
      <c r="C6" s="12">
        <v>54.113799999999998</v>
      </c>
      <c r="D6" s="30">
        <v>17.077200000000001</v>
      </c>
      <c r="E6" s="14">
        <v>54.097499999999997</v>
      </c>
      <c r="F6" s="15">
        <v>17.0183</v>
      </c>
      <c r="G6" s="12">
        <f t="shared" si="0"/>
        <v>0.94444815139999994</v>
      </c>
      <c r="H6" s="16">
        <f t="shared" si="0"/>
        <v>0.29804837160000003</v>
      </c>
      <c r="I6" s="14">
        <f t="shared" si="0"/>
        <v>0.94416366749999991</v>
      </c>
      <c r="J6" s="17">
        <f t="shared" si="0"/>
        <v>0.29702038990000001</v>
      </c>
      <c r="K6" s="22"/>
      <c r="L6" s="22">
        <f t="shared" si="1"/>
        <v>1.1104793091086318E-7</v>
      </c>
      <c r="M6" s="22">
        <f t="shared" si="2"/>
        <v>6.6647711144918122E-4</v>
      </c>
      <c r="N6" s="59">
        <f t="shared" ref="N6:N66" si="3">6371*M6</f>
        <v>4.2461256770427331</v>
      </c>
      <c r="O6" s="36"/>
    </row>
    <row r="7" spans="1:15" x14ac:dyDescent="0.3">
      <c r="A7" s="34"/>
      <c r="B7" s="33">
        <v>0.4916666666666667</v>
      </c>
      <c r="C7" s="12">
        <v>53.877400000000002</v>
      </c>
      <c r="D7" s="30">
        <v>16.6342</v>
      </c>
      <c r="E7" s="14">
        <v>53.915599999999998</v>
      </c>
      <c r="F7" s="15">
        <v>16.543099999999999</v>
      </c>
      <c r="G7" s="12">
        <f t="shared" si="0"/>
        <v>0.94032226220000004</v>
      </c>
      <c r="H7" s="16">
        <f t="shared" si="0"/>
        <v>0.29031669259999998</v>
      </c>
      <c r="I7" s="14">
        <f t="shared" si="0"/>
        <v>0.94098896679999999</v>
      </c>
      <c r="J7" s="17">
        <f t="shared" si="0"/>
        <v>0.28872672429999996</v>
      </c>
      <c r="K7" s="22"/>
      <c r="L7" s="22">
        <f t="shared" si="1"/>
        <v>3.3057009579469039E-7</v>
      </c>
      <c r="M7" s="22">
        <f t="shared" si="2"/>
        <v>1.1499045738151078E-3</v>
      </c>
      <c r="N7" s="59">
        <f t="shared" si="3"/>
        <v>7.326042039776052</v>
      </c>
      <c r="O7" s="36"/>
    </row>
    <row r="8" spans="1:15" x14ac:dyDescent="0.3">
      <c r="A8" s="34"/>
      <c r="B8" s="33">
        <v>0.49722222222222223</v>
      </c>
      <c r="C8" s="12">
        <v>53.023899999999998</v>
      </c>
      <c r="D8" s="30">
        <v>15.7294</v>
      </c>
      <c r="E8" s="14">
        <v>53.032200000000003</v>
      </c>
      <c r="F8" s="15">
        <v>15.671099999999999</v>
      </c>
      <c r="G8" s="12">
        <f t="shared" si="0"/>
        <v>0.92542612669999991</v>
      </c>
      <c r="H8" s="16">
        <f t="shared" si="0"/>
        <v>0.27452521819999998</v>
      </c>
      <c r="I8" s="14">
        <f t="shared" si="0"/>
        <v>0.92557098660000003</v>
      </c>
      <c r="J8" s="17">
        <f t="shared" si="0"/>
        <v>0.27350770829999999</v>
      </c>
      <c r="K8" s="22"/>
      <c r="L8" s="22">
        <f t="shared" si="1"/>
        <v>9.8872128308350845E-8</v>
      </c>
      <c r="M8" s="22">
        <f t="shared" si="2"/>
        <v>6.2887878503545323E-4</v>
      </c>
      <c r="N8" s="59">
        <f t="shared" si="3"/>
        <v>4.0065867394608725</v>
      </c>
      <c r="O8" s="36"/>
    </row>
    <row r="9" spans="1:15" x14ac:dyDescent="0.3">
      <c r="A9" s="34"/>
      <c r="B9" s="33">
        <v>0.50347222222222221</v>
      </c>
      <c r="C9" s="12">
        <v>52.070300000000003</v>
      </c>
      <c r="D9" s="30">
        <v>14.767200000000001</v>
      </c>
      <c r="E9" s="14">
        <v>52.058300000000003</v>
      </c>
      <c r="F9" s="15">
        <v>14.755599999999999</v>
      </c>
      <c r="G9" s="12">
        <f t="shared" si="0"/>
        <v>0.90878294590000008</v>
      </c>
      <c r="H9" s="16">
        <f t="shared" si="0"/>
        <v>0.25773194160000001</v>
      </c>
      <c r="I9" s="14">
        <f t="shared" si="0"/>
        <v>0.90857350990000008</v>
      </c>
      <c r="J9" s="17">
        <f t="shared" si="0"/>
        <v>0.25752948679999998</v>
      </c>
      <c r="K9" s="22"/>
      <c r="L9" s="22">
        <f t="shared" si="1"/>
        <v>1.4838863826351755E-8</v>
      </c>
      <c r="M9" s="22">
        <f t="shared" si="2"/>
        <v>2.4362975105474331E-4</v>
      </c>
      <c r="N9" s="59">
        <f t="shared" si="3"/>
        <v>1.5521651439697697</v>
      </c>
      <c r="O9" s="36"/>
    </row>
    <row r="10" spans="1:15" x14ac:dyDescent="0.3">
      <c r="A10" s="34"/>
      <c r="B10" s="33">
        <v>0.50763888888888886</v>
      </c>
      <c r="C10" s="12">
        <v>51.411299999999997</v>
      </c>
      <c r="D10" s="30">
        <v>14.203200000000001</v>
      </c>
      <c r="E10" s="14">
        <v>51.398099999999999</v>
      </c>
      <c r="F10" s="15">
        <v>14.1922</v>
      </c>
      <c r="G10" s="12">
        <f t="shared" si="0"/>
        <v>0.89728141889999991</v>
      </c>
      <c r="H10" s="16">
        <f t="shared" si="0"/>
        <v>0.2478884496</v>
      </c>
      <c r="I10" s="14">
        <f t="shared" si="0"/>
        <v>0.89705103929999996</v>
      </c>
      <c r="J10" s="17">
        <f t="shared" si="0"/>
        <v>0.2476964666</v>
      </c>
      <c r="K10" s="22"/>
      <c r="L10" s="22">
        <f t="shared" si="1"/>
        <v>1.6854557212831933E-8</v>
      </c>
      <c r="M10" s="22">
        <f t="shared" si="2"/>
        <v>2.5965020552677376E-4</v>
      </c>
      <c r="N10" s="59">
        <f t="shared" si="3"/>
        <v>1.6542314594110756</v>
      </c>
      <c r="O10" s="36"/>
    </row>
    <row r="11" spans="1:15" x14ac:dyDescent="0.3">
      <c r="A11" s="34"/>
      <c r="B11" s="33">
        <v>0.51180555555555551</v>
      </c>
      <c r="C11" s="12">
        <v>50.747599999999998</v>
      </c>
      <c r="D11" s="30">
        <v>13.654999999999999</v>
      </c>
      <c r="E11" s="14">
        <v>50.715600000000002</v>
      </c>
      <c r="F11" s="15">
        <v>13.6289</v>
      </c>
      <c r="G11" s="12">
        <f t="shared" si="0"/>
        <v>0.88569786279999996</v>
      </c>
      <c r="H11" s="16">
        <f t="shared" si="0"/>
        <v>0.23832071499999999</v>
      </c>
      <c r="I11" s="14">
        <f t="shared" si="0"/>
        <v>0.88513936680000005</v>
      </c>
      <c r="J11" s="17">
        <f t="shared" si="0"/>
        <v>0.23786519170000001</v>
      </c>
      <c r="K11" s="22"/>
      <c r="L11" s="22">
        <f t="shared" si="1"/>
        <v>9.8763061462983714E-8</v>
      </c>
      <c r="M11" s="22">
        <f t="shared" si="2"/>
        <v>6.2853182803853194E-4</v>
      </c>
      <c r="N11" s="59">
        <f t="shared" si="3"/>
        <v>4.0043762764334874</v>
      </c>
      <c r="O11" s="36"/>
    </row>
    <row r="12" spans="1:15" x14ac:dyDescent="0.3">
      <c r="A12" s="34"/>
      <c r="B12" s="33">
        <v>0.51944444444444449</v>
      </c>
      <c r="C12" s="12">
        <v>49.456899999999997</v>
      </c>
      <c r="D12" s="30">
        <v>13.0152</v>
      </c>
      <c r="E12" s="14">
        <v>49.419199999999996</v>
      </c>
      <c r="F12" s="15">
        <v>12.9975</v>
      </c>
      <c r="G12" s="12">
        <f t="shared" si="0"/>
        <v>0.86317127569999996</v>
      </c>
      <c r="H12" s="16">
        <f t="shared" si="0"/>
        <v>0.22715428560000001</v>
      </c>
      <c r="I12" s="14">
        <f t="shared" si="0"/>
        <v>0.86251329759999995</v>
      </c>
      <c r="J12" s="17">
        <f t="shared" si="0"/>
        <v>0.22684536750000001</v>
      </c>
      <c r="K12" s="22"/>
      <c r="L12" s="22">
        <f t="shared" si="1"/>
        <v>1.1832233544707245E-7</v>
      </c>
      <c r="M12" s="22">
        <f t="shared" si="2"/>
        <v>6.8796028988248373E-4</v>
      </c>
      <c r="N12" s="59">
        <f t="shared" si="3"/>
        <v>4.3829950068413037</v>
      </c>
      <c r="O12" s="36"/>
    </row>
    <row r="13" spans="1:15" x14ac:dyDescent="0.3">
      <c r="A13" s="34"/>
      <c r="B13" s="33">
        <v>0.52083333333333337</v>
      </c>
      <c r="C13" s="12">
        <v>49.262099999999997</v>
      </c>
      <c r="D13" s="30">
        <v>12.882899999999999</v>
      </c>
      <c r="E13" s="14">
        <v>49.226700000000001</v>
      </c>
      <c r="F13" s="15">
        <v>12.857200000000001</v>
      </c>
      <c r="G13" s="12">
        <f t="shared" si="0"/>
        <v>0.85977143129999989</v>
      </c>
      <c r="H13" s="16">
        <f t="shared" si="0"/>
        <v>0.2248452537</v>
      </c>
      <c r="I13" s="14">
        <f t="shared" si="0"/>
        <v>0.8591535951</v>
      </c>
      <c r="J13" s="17">
        <f t="shared" si="0"/>
        <v>0.22439671160000002</v>
      </c>
      <c r="K13" s="22"/>
      <c r="L13" s="22">
        <f t="shared" si="1"/>
        <v>1.1686749270315065E-7</v>
      </c>
      <c r="M13" s="22">
        <f t="shared" si="2"/>
        <v>6.8371777000695601E-4</v>
      </c>
      <c r="N13" s="59">
        <f t="shared" si="3"/>
        <v>4.3559659127143169</v>
      </c>
      <c r="O13" s="36"/>
    </row>
    <row r="14" spans="1:15" x14ac:dyDescent="0.3">
      <c r="A14" s="34"/>
      <c r="B14" s="33">
        <v>0.52152777777777781</v>
      </c>
      <c r="C14" s="12">
        <v>49.171700000000001</v>
      </c>
      <c r="D14" s="30">
        <v>12.817299999999999</v>
      </c>
      <c r="E14" s="14">
        <v>49.0747</v>
      </c>
      <c r="F14" s="15">
        <v>12.747199999999999</v>
      </c>
      <c r="G14" s="12">
        <f t="shared" si="0"/>
        <v>0.85819368009999997</v>
      </c>
      <c r="H14" s="16">
        <f t="shared" si="0"/>
        <v>0.22370033689999999</v>
      </c>
      <c r="I14" s="14">
        <f t="shared" si="0"/>
        <v>0.85650073910000002</v>
      </c>
      <c r="J14" s="17">
        <f t="shared" si="0"/>
        <v>0.22247688159999998</v>
      </c>
      <c r="K14" s="22"/>
      <c r="L14" s="22">
        <f t="shared" si="1"/>
        <v>8.7678592468238445E-7</v>
      </c>
      <c r="M14" s="22">
        <f t="shared" si="2"/>
        <v>1.8727372276255846E-3</v>
      </c>
      <c r="N14" s="59">
        <f t="shared" si="3"/>
        <v>11.9312088772026</v>
      </c>
      <c r="O14" s="36"/>
    </row>
    <row r="15" spans="1:15" x14ac:dyDescent="0.3">
      <c r="A15" s="34"/>
      <c r="B15" s="33">
        <v>0.5229166666666667</v>
      </c>
      <c r="C15" s="12">
        <v>48.996899999999997</v>
      </c>
      <c r="D15" s="30">
        <v>12.6912</v>
      </c>
      <c r="E15" s="14">
        <v>48.906399999999998</v>
      </c>
      <c r="F15" s="15">
        <v>12.6264</v>
      </c>
      <c r="G15" s="12">
        <f t="shared" si="0"/>
        <v>0.85514289569999991</v>
      </c>
      <c r="H15" s="16">
        <f t="shared" si="0"/>
        <v>0.2214995136</v>
      </c>
      <c r="I15" s="14">
        <f t="shared" si="0"/>
        <v>0.85356339919999991</v>
      </c>
      <c r="J15" s="17">
        <f t="shared" si="0"/>
        <v>0.22036855920000001</v>
      </c>
      <c r="K15" s="22"/>
      <c r="L15" s="22">
        <f t="shared" si="1"/>
        <v>7.6160465986242248E-7</v>
      </c>
      <c r="M15" s="22">
        <f t="shared" si="2"/>
        <v>1.7453994994954254E-3</v>
      </c>
      <c r="N15" s="59">
        <f t="shared" si="3"/>
        <v>11.119940211285355</v>
      </c>
      <c r="O15" s="36"/>
    </row>
    <row r="16" spans="1:15" x14ac:dyDescent="0.3">
      <c r="A16" s="34"/>
      <c r="B16" s="33">
        <v>0.52500000000000002</v>
      </c>
      <c r="C16" s="12">
        <v>48.7575</v>
      </c>
      <c r="D16" s="30">
        <v>12.4772</v>
      </c>
      <c r="E16" s="14">
        <v>48.6083</v>
      </c>
      <c r="F16" s="15">
        <v>12.441700000000001</v>
      </c>
      <c r="G16" s="12">
        <f t="shared" si="0"/>
        <v>0.8509646475</v>
      </c>
      <c r="H16" s="16">
        <f t="shared" si="0"/>
        <v>0.21776457159999998</v>
      </c>
      <c r="I16" s="14">
        <f t="shared" si="0"/>
        <v>0.84836065989999998</v>
      </c>
      <c r="J16" s="17">
        <f t="shared" si="0"/>
        <v>0.21714499010000002</v>
      </c>
      <c r="K16" s="22"/>
      <c r="L16" s="22">
        <f t="shared" si="1"/>
        <v>1.7370213715465188E-6</v>
      </c>
      <c r="M16" s="22">
        <f t="shared" si="2"/>
        <v>2.635922895150918E-3</v>
      </c>
      <c r="N16" s="59">
        <f t="shared" si="3"/>
        <v>16.793464765006497</v>
      </c>
      <c r="O16" s="36"/>
    </row>
    <row r="17" spans="1:15" x14ac:dyDescent="0.3">
      <c r="A17" s="34"/>
      <c r="B17" s="33">
        <v>0.52569444444444446</v>
      </c>
      <c r="C17" s="12">
        <v>48.682899999999997</v>
      </c>
      <c r="D17" s="30">
        <v>12.409599999999999</v>
      </c>
      <c r="E17" s="14">
        <v>48.596400000000003</v>
      </c>
      <c r="F17" s="15">
        <v>12.273899999999999</v>
      </c>
      <c r="G17" s="12">
        <f t="shared" si="0"/>
        <v>0.84966265369999994</v>
      </c>
      <c r="H17" s="16">
        <f t="shared" si="0"/>
        <v>0.21658474879999998</v>
      </c>
      <c r="I17" s="14">
        <f t="shared" si="0"/>
        <v>0.84815296920000005</v>
      </c>
      <c r="J17" s="17">
        <f t="shared" si="0"/>
        <v>0.21421637669999999</v>
      </c>
      <c r="K17" s="22"/>
      <c r="L17" s="22">
        <f t="shared" si="1"/>
        <v>1.1821138519014824E-6</v>
      </c>
      <c r="M17" s="22">
        <f t="shared" si="2"/>
        <v>2.1745016143470629E-3</v>
      </c>
      <c r="N17" s="59">
        <f t="shared" si="3"/>
        <v>13.853749785005139</v>
      </c>
      <c r="O17" s="36"/>
    </row>
    <row r="18" spans="1:15" ht="15" thickBot="1" x14ac:dyDescent="0.35">
      <c r="A18" s="60"/>
      <c r="B18" s="61">
        <v>0.53472222222222221</v>
      </c>
      <c r="C18" s="62">
        <v>48.4437</v>
      </c>
      <c r="D18" s="40">
        <v>11.2996</v>
      </c>
      <c r="E18" s="63">
        <v>48.353900000000003</v>
      </c>
      <c r="F18" s="64">
        <v>11.786099999999999</v>
      </c>
      <c r="G18" s="62">
        <f t="shared" si="0"/>
        <v>0.84548789609999997</v>
      </c>
      <c r="H18" s="41">
        <f t="shared" si="0"/>
        <v>0.1972119188</v>
      </c>
      <c r="I18" s="63">
        <f t="shared" si="0"/>
        <v>0.84392061670000007</v>
      </c>
      <c r="J18" s="65">
        <f t="shared" si="0"/>
        <v>0.20570280329999999</v>
      </c>
      <c r="K18" s="46"/>
      <c r="L18" s="46">
        <f t="shared" si="1"/>
        <v>8.559506882011574E-6</v>
      </c>
      <c r="M18" s="46">
        <f t="shared" si="2"/>
        <v>5.8513353360895035E-3</v>
      </c>
      <c r="N18" s="66">
        <f t="shared" si="3"/>
        <v>37.278857426226224</v>
      </c>
      <c r="O18" s="47"/>
    </row>
    <row r="19" spans="1:15" x14ac:dyDescent="0.3">
      <c r="A19" s="49" t="s">
        <v>1</v>
      </c>
      <c r="B19" s="50">
        <v>16742</v>
      </c>
      <c r="C19" s="51">
        <v>52.371899999999997</v>
      </c>
      <c r="D19" s="52">
        <v>13.508800000000001</v>
      </c>
      <c r="E19" s="53">
        <v>52.362200000000001</v>
      </c>
      <c r="F19" s="67">
        <v>13.5006</v>
      </c>
      <c r="G19" s="51">
        <f t="shared" si="0"/>
        <v>0.91404677069999996</v>
      </c>
      <c r="H19" s="55">
        <f t="shared" si="0"/>
        <v>0.23576908640000002</v>
      </c>
      <c r="I19" s="53">
        <f t="shared" si="0"/>
        <v>0.91387747659999996</v>
      </c>
      <c r="J19" s="56">
        <f t="shared" si="0"/>
        <v>0.2356259718</v>
      </c>
      <c r="K19" s="23"/>
      <c r="L19" s="23">
        <f t="shared" si="1"/>
        <v>9.0742716448555822E-9</v>
      </c>
      <c r="M19" s="23">
        <f t="shared" si="2"/>
        <v>1.9051794322113652E-4</v>
      </c>
      <c r="N19" s="57">
        <f t="shared" si="3"/>
        <v>1.2137898162618608</v>
      </c>
      <c r="O19" s="58">
        <f>SUM(N20:N29)/10</f>
        <v>7.1261016291327106</v>
      </c>
    </row>
    <row r="20" spans="1:15" x14ac:dyDescent="0.3">
      <c r="A20" s="34"/>
      <c r="B20" s="33">
        <v>0.49305555555555558</v>
      </c>
      <c r="C20" s="12">
        <v>52.2226</v>
      </c>
      <c r="D20" s="30">
        <v>13.169600000000001</v>
      </c>
      <c r="E20" s="14">
        <v>52.179699999999997</v>
      </c>
      <c r="F20" s="15">
        <v>13.182499999999999</v>
      </c>
      <c r="G20" s="12">
        <f t="shared" ref="G20:J66" si="4">C20*0.017453</f>
        <v>0.91144103779999996</v>
      </c>
      <c r="H20" s="16">
        <f t="shared" si="4"/>
        <v>0.22984902880000002</v>
      </c>
      <c r="I20" s="14">
        <f t="shared" si="4"/>
        <v>0.91069230409999991</v>
      </c>
      <c r="J20" s="17">
        <f t="shared" si="4"/>
        <v>0.23007417249999998</v>
      </c>
      <c r="K20" s="22"/>
      <c r="L20" s="22">
        <f t="shared" si="1"/>
        <v>1.4491093028219509E-7</v>
      </c>
      <c r="M20" s="22">
        <f t="shared" si="2"/>
        <v>7.6134338450379029E-4</v>
      </c>
      <c r="N20" s="59">
        <f t="shared" si="3"/>
        <v>4.8505187026736483</v>
      </c>
      <c r="O20" s="36"/>
    </row>
    <row r="21" spans="1:15" x14ac:dyDescent="0.3">
      <c r="A21" s="34"/>
      <c r="B21" s="33">
        <v>0.49513888888888885</v>
      </c>
      <c r="C21" s="12">
        <v>51.926699999999997</v>
      </c>
      <c r="D21" s="30">
        <v>13.263199999999999</v>
      </c>
      <c r="E21" s="14">
        <v>51.830599999999997</v>
      </c>
      <c r="F21" s="15">
        <v>13.2797</v>
      </c>
      <c r="G21" s="12">
        <f t="shared" si="4"/>
        <v>0.90627669509999997</v>
      </c>
      <c r="H21" s="16">
        <f t="shared" si="4"/>
        <v>0.23148262959999999</v>
      </c>
      <c r="I21" s="14">
        <f t="shared" si="4"/>
        <v>0.90459946179999995</v>
      </c>
      <c r="J21" s="17">
        <f t="shared" si="4"/>
        <v>0.2317706041</v>
      </c>
      <c r="K21" s="22"/>
      <c r="L21" s="22">
        <f t="shared" si="1"/>
        <v>7.1117900200328853E-7</v>
      </c>
      <c r="M21" s="22">
        <f t="shared" si="2"/>
        <v>1.6866287921118979E-3</v>
      </c>
      <c r="N21" s="59">
        <f t="shared" si="3"/>
        <v>10.745512034544902</v>
      </c>
      <c r="O21" s="36"/>
    </row>
    <row r="22" spans="1:15" x14ac:dyDescent="0.3">
      <c r="A22" s="34"/>
      <c r="B22" s="33">
        <v>0.50208333333333333</v>
      </c>
      <c r="C22" s="12">
        <v>50.764800000000001</v>
      </c>
      <c r="D22" s="30">
        <v>13.607699999999999</v>
      </c>
      <c r="E22" s="14">
        <v>50.715600000000002</v>
      </c>
      <c r="F22" s="15">
        <v>13.6289</v>
      </c>
      <c r="G22" s="12">
        <f t="shared" si="4"/>
        <v>0.88599805440000001</v>
      </c>
      <c r="H22" s="16">
        <f t="shared" si="4"/>
        <v>0.23749518809999998</v>
      </c>
      <c r="I22" s="14">
        <f t="shared" si="4"/>
        <v>0.88513936680000005</v>
      </c>
      <c r="J22" s="17">
        <f t="shared" si="4"/>
        <v>0.23786519170000001</v>
      </c>
      <c r="K22" s="22"/>
      <c r="L22" s="22">
        <f t="shared" si="1"/>
        <v>1.9804339818710691E-7</v>
      </c>
      <c r="M22" s="22">
        <f t="shared" si="2"/>
        <v>8.9004137265823212E-4</v>
      </c>
      <c r="N22" s="59">
        <f t="shared" si="3"/>
        <v>5.6704535852055971</v>
      </c>
      <c r="O22" s="36"/>
    </row>
    <row r="23" spans="1:15" x14ac:dyDescent="0.3">
      <c r="A23" s="34"/>
      <c r="B23" s="33">
        <v>0.50972222222222219</v>
      </c>
      <c r="C23" s="12">
        <v>49.438299999999998</v>
      </c>
      <c r="D23" s="30">
        <v>13.006500000000001</v>
      </c>
      <c r="E23" s="14">
        <v>49.419199999999996</v>
      </c>
      <c r="F23" s="15">
        <v>12.9975</v>
      </c>
      <c r="G23" s="12">
        <f t="shared" si="4"/>
        <v>0.86284664989999993</v>
      </c>
      <c r="H23" s="16">
        <f t="shared" si="4"/>
        <v>0.22700244450000001</v>
      </c>
      <c r="I23" s="14">
        <f t="shared" si="4"/>
        <v>0.86251329759999995</v>
      </c>
      <c r="J23" s="17">
        <f t="shared" si="4"/>
        <v>0.22684536750000001</v>
      </c>
      <c r="K23" s="22"/>
      <c r="L23" s="22">
        <f t="shared" si="1"/>
        <v>3.0390285231695769E-8</v>
      </c>
      <c r="M23" s="22">
        <f t="shared" si="2"/>
        <v>3.4865619477962676E-4</v>
      </c>
      <c r="N23" s="59">
        <f t="shared" si="3"/>
        <v>2.2212886169410022</v>
      </c>
      <c r="O23" s="36"/>
    </row>
    <row r="24" spans="1:15" x14ac:dyDescent="0.3">
      <c r="A24" s="34"/>
      <c r="B24" s="33">
        <v>0.51041666666666663</v>
      </c>
      <c r="C24" s="12">
        <v>49.327800000000003</v>
      </c>
      <c r="D24" s="30">
        <v>12.9313</v>
      </c>
      <c r="E24" s="14">
        <v>49.226700000000001</v>
      </c>
      <c r="F24" s="15">
        <v>12.857200000000001</v>
      </c>
      <c r="G24" s="12">
        <f t="shared" si="4"/>
        <v>0.86091809340000003</v>
      </c>
      <c r="H24" s="16">
        <f t="shared" si="4"/>
        <v>0.2256899789</v>
      </c>
      <c r="I24" s="14">
        <f t="shared" si="4"/>
        <v>0.8591535951</v>
      </c>
      <c r="J24" s="17">
        <f t="shared" si="4"/>
        <v>0.22439671160000002</v>
      </c>
      <c r="K24" s="22"/>
      <c r="L24" s="22">
        <f t="shared" si="1"/>
        <v>9.5633769194884005E-7</v>
      </c>
      <c r="M24" s="22">
        <f t="shared" si="2"/>
        <v>1.9558507067867826E-3</v>
      </c>
      <c r="N24" s="59">
        <f t="shared" si="3"/>
        <v>12.460724852938592</v>
      </c>
      <c r="O24" s="36"/>
    </row>
    <row r="25" spans="1:15" x14ac:dyDescent="0.3">
      <c r="A25" s="34"/>
      <c r="B25" s="33">
        <v>0.51180555555555551</v>
      </c>
      <c r="C25" s="12">
        <v>49.127800000000001</v>
      </c>
      <c r="D25" s="30">
        <v>12.7865</v>
      </c>
      <c r="E25" s="14">
        <v>49.0747</v>
      </c>
      <c r="F25" s="15">
        <v>12.747199999999999</v>
      </c>
      <c r="G25" s="12">
        <f t="shared" si="4"/>
        <v>0.85742749340000002</v>
      </c>
      <c r="H25" s="16">
        <f t="shared" si="4"/>
        <v>0.22316278449999999</v>
      </c>
      <c r="I25" s="14">
        <f t="shared" si="4"/>
        <v>0.85650073910000002</v>
      </c>
      <c r="J25" s="17">
        <f t="shared" si="4"/>
        <v>0.22247688159999998</v>
      </c>
      <c r="K25" s="22"/>
      <c r="L25" s="22">
        <f t="shared" si="1"/>
        <v>2.6513762065515574E-7</v>
      </c>
      <c r="M25" s="22">
        <f t="shared" si="2"/>
        <v>1.0298303629002431E-3</v>
      </c>
      <c r="N25" s="59">
        <f t="shared" si="3"/>
        <v>6.5610492420374484</v>
      </c>
      <c r="O25" s="36"/>
    </row>
    <row r="26" spans="1:15" x14ac:dyDescent="0.3">
      <c r="A26" s="34"/>
      <c r="B26" s="33">
        <v>0.5131944444444444</v>
      </c>
      <c r="C26" s="12">
        <v>48.937800000000003</v>
      </c>
      <c r="D26" s="30">
        <v>12.649699999999999</v>
      </c>
      <c r="E26" s="14">
        <v>48.906399999999998</v>
      </c>
      <c r="F26" s="15">
        <v>12.6264</v>
      </c>
      <c r="G26" s="12">
        <f t="shared" si="4"/>
        <v>0.85411142340000001</v>
      </c>
      <c r="H26" s="16">
        <f t="shared" si="4"/>
        <v>0.22077521409999998</v>
      </c>
      <c r="I26" s="14">
        <f t="shared" si="4"/>
        <v>0.85356339919999991</v>
      </c>
      <c r="J26" s="17">
        <f t="shared" si="4"/>
        <v>0.22036855920000001</v>
      </c>
      <c r="K26" s="22"/>
      <c r="L26" s="22">
        <f t="shared" si="1"/>
        <v>9.2933059667001803E-8</v>
      </c>
      <c r="M26" s="22">
        <f t="shared" si="2"/>
        <v>6.0969849120972295E-4</v>
      </c>
      <c r="N26" s="59">
        <f t="shared" si="3"/>
        <v>3.8843890874971447</v>
      </c>
      <c r="O26" s="36"/>
    </row>
    <row r="27" spans="1:15" x14ac:dyDescent="0.3">
      <c r="A27" s="34"/>
      <c r="B27" s="33">
        <v>0.51527777777777783</v>
      </c>
      <c r="C27" s="12">
        <v>48.665799999999997</v>
      </c>
      <c r="D27" s="30">
        <v>12.4781</v>
      </c>
      <c r="E27" s="14">
        <v>48.6083</v>
      </c>
      <c r="F27" s="15">
        <v>12.441700000000001</v>
      </c>
      <c r="G27" s="12">
        <f t="shared" si="4"/>
        <v>0.84936420739999996</v>
      </c>
      <c r="H27" s="16">
        <f t="shared" si="4"/>
        <v>0.21778027929999999</v>
      </c>
      <c r="I27" s="14">
        <f t="shared" si="4"/>
        <v>0.84836065989999998</v>
      </c>
      <c r="J27" s="17">
        <f t="shared" si="4"/>
        <v>0.21714499010000002</v>
      </c>
      <c r="K27" s="22"/>
      <c r="L27" s="22">
        <f t="shared" si="1"/>
        <v>2.9583965061384592E-7</v>
      </c>
      <c r="M27" s="22">
        <f t="shared" si="2"/>
        <v>1.0878229263764395E-3</v>
      </c>
      <c r="N27" s="59">
        <f t="shared" si="3"/>
        <v>6.930519863944296</v>
      </c>
      <c r="O27" s="36"/>
    </row>
    <row r="28" spans="1:15" x14ac:dyDescent="0.3">
      <c r="A28" s="34"/>
      <c r="B28" s="33">
        <v>0.51666666666666672</v>
      </c>
      <c r="C28" s="12">
        <v>48.5015</v>
      </c>
      <c r="D28" s="30">
        <v>12.3705</v>
      </c>
      <c r="E28" s="14">
        <v>48.596400000000003</v>
      </c>
      <c r="F28" s="15">
        <v>12.273899999999999</v>
      </c>
      <c r="G28" s="12">
        <f t="shared" si="4"/>
        <v>0.84649667949999996</v>
      </c>
      <c r="H28" s="16">
        <f t="shared" si="4"/>
        <v>0.21590233649999999</v>
      </c>
      <c r="I28" s="14">
        <f t="shared" si="4"/>
        <v>0.84815296920000005</v>
      </c>
      <c r="J28" s="17">
        <f t="shared" si="4"/>
        <v>0.21421637669999999</v>
      </c>
      <c r="K28" s="22"/>
      <c r="L28" s="22">
        <f t="shared" si="1"/>
        <v>9.9723712934805353E-7</v>
      </c>
      <c r="M28" s="22">
        <f t="shared" si="2"/>
        <v>1.9972355502966533E-3</v>
      </c>
      <c r="N28" s="59">
        <f t="shared" si="3"/>
        <v>12.724387690939977</v>
      </c>
      <c r="O28" s="36"/>
    </row>
    <row r="29" spans="1:15" x14ac:dyDescent="0.3">
      <c r="A29" s="34"/>
      <c r="B29" s="33">
        <v>0.52013888888888882</v>
      </c>
      <c r="C29" s="12">
        <v>48.452300000000001</v>
      </c>
      <c r="D29" s="30">
        <v>11.8249</v>
      </c>
      <c r="E29" s="14">
        <v>48.446899999999999</v>
      </c>
      <c r="F29" s="15">
        <v>11.7547</v>
      </c>
      <c r="G29" s="12">
        <f t="shared" si="4"/>
        <v>0.8456379919</v>
      </c>
      <c r="H29" s="16">
        <f t="shared" si="4"/>
        <v>0.20637997969999999</v>
      </c>
      <c r="I29" s="14">
        <f t="shared" si="4"/>
        <v>0.84554374570000002</v>
      </c>
      <c r="J29" s="17">
        <f t="shared" si="4"/>
        <v>0.20515477909999999</v>
      </c>
      <c r="K29" s="22"/>
      <c r="L29" s="22">
        <f t="shared" si="1"/>
        <v>1.6732558591244102E-7</v>
      </c>
      <c r="M29" s="22">
        <f t="shared" si="2"/>
        <v>8.1810902756309712E-4</v>
      </c>
      <c r="N29" s="59">
        <f t="shared" si="3"/>
        <v>5.2121726146044915</v>
      </c>
      <c r="O29" s="36"/>
    </row>
    <row r="30" spans="1:15" ht="15" thickBot="1" x14ac:dyDescent="0.35">
      <c r="A30" s="60"/>
      <c r="B30" s="61">
        <v>0.52916666666666667</v>
      </c>
      <c r="C30" s="62">
        <v>48.357100000000003</v>
      </c>
      <c r="D30" s="40">
        <v>11.7948</v>
      </c>
      <c r="E30" s="63">
        <v>48.353900000000003</v>
      </c>
      <c r="F30" s="68">
        <v>11.786099999999999</v>
      </c>
      <c r="G30" s="62">
        <f t="shared" si="4"/>
        <v>0.84397646630000001</v>
      </c>
      <c r="H30" s="41">
        <f t="shared" si="4"/>
        <v>0.20585464440000001</v>
      </c>
      <c r="I30" s="63">
        <f t="shared" si="4"/>
        <v>0.84392061670000007</v>
      </c>
      <c r="J30" s="65">
        <f t="shared" si="4"/>
        <v>0.20570280329999999</v>
      </c>
      <c r="K30" s="46"/>
      <c r="L30" s="46">
        <f t="shared" si="1"/>
        <v>3.3250498851817349E-9</v>
      </c>
      <c r="M30" s="46">
        <f t="shared" si="2"/>
        <v>1.1532649112614247E-4</v>
      </c>
      <c r="N30" s="66">
        <f t="shared" si="3"/>
        <v>0.73474507496465369</v>
      </c>
      <c r="O30" s="47"/>
    </row>
    <row r="31" spans="1:15" x14ac:dyDescent="0.3">
      <c r="A31" s="49" t="s">
        <v>2</v>
      </c>
      <c r="B31" s="50">
        <v>0.50347222222222221</v>
      </c>
      <c r="C31" s="51">
        <v>50.1008</v>
      </c>
      <c r="D31" s="52">
        <v>14.26</v>
      </c>
      <c r="E31" s="53">
        <v>50.1008</v>
      </c>
      <c r="F31" s="69">
        <v>14.26</v>
      </c>
      <c r="G31" s="51">
        <f t="shared" si="4"/>
        <v>0.87440926239999994</v>
      </c>
      <c r="H31" s="55">
        <f t="shared" si="4"/>
        <v>0.24887977999999999</v>
      </c>
      <c r="I31" s="53">
        <f t="shared" si="4"/>
        <v>0.87440926239999994</v>
      </c>
      <c r="J31" s="56">
        <f t="shared" si="4"/>
        <v>0.24887977999999999</v>
      </c>
      <c r="K31" s="23"/>
      <c r="L31" s="23">
        <f t="shared" si="1"/>
        <v>0</v>
      </c>
      <c r="M31" s="23">
        <f t="shared" si="2"/>
        <v>0</v>
      </c>
      <c r="N31" s="57">
        <f t="shared" si="3"/>
        <v>0</v>
      </c>
      <c r="O31" s="58">
        <f>SUM(N33:N44)/12</f>
        <v>7.6660526415976316</v>
      </c>
    </row>
    <row r="32" spans="1:15" x14ac:dyDescent="0.3">
      <c r="A32" s="34"/>
      <c r="B32" s="33">
        <v>0.50486111111111109</v>
      </c>
      <c r="C32" s="12">
        <v>50.13</v>
      </c>
      <c r="D32" s="30">
        <v>14.318</v>
      </c>
      <c r="E32" s="14">
        <v>50.148299999999999</v>
      </c>
      <c r="F32" s="70">
        <v>14.349399999999999</v>
      </c>
      <c r="G32" s="12">
        <f t="shared" si="4"/>
        <v>0.87491889</v>
      </c>
      <c r="H32" s="16">
        <f t="shared" si="4"/>
        <v>0.249892054</v>
      </c>
      <c r="I32" s="14">
        <f t="shared" si="4"/>
        <v>0.87523827989999992</v>
      </c>
      <c r="J32" s="17">
        <f t="shared" si="4"/>
        <v>0.25044007819999997</v>
      </c>
      <c r="K32" s="22"/>
      <c r="L32" s="22">
        <f t="shared" si="1"/>
        <v>5.6346392424794752E-8</v>
      </c>
      <c r="M32" s="22">
        <f t="shared" si="2"/>
        <v>4.7474790566404861E-4</v>
      </c>
      <c r="N32" s="59">
        <f t="shared" si="3"/>
        <v>3.0246189069856535</v>
      </c>
      <c r="O32" s="36"/>
    </row>
    <row r="33" spans="1:15" x14ac:dyDescent="0.3">
      <c r="A33" s="34"/>
      <c r="B33" s="33">
        <v>0.50624999999999998</v>
      </c>
      <c r="C33" s="12">
        <v>50.182099999999998</v>
      </c>
      <c r="D33" s="30">
        <v>14.2454</v>
      </c>
      <c r="E33" s="14">
        <v>50.182200000000002</v>
      </c>
      <c r="F33" s="70">
        <v>14.2311</v>
      </c>
      <c r="G33" s="12">
        <f t="shared" si="4"/>
        <v>0.8758281913</v>
      </c>
      <c r="H33" s="16">
        <f t="shared" si="4"/>
        <v>0.24862496619999999</v>
      </c>
      <c r="I33" s="14">
        <f t="shared" si="4"/>
        <v>0.87582993659999997</v>
      </c>
      <c r="J33" s="17">
        <f t="shared" si="4"/>
        <v>0.2483753883</v>
      </c>
      <c r="K33" s="22"/>
      <c r="L33" s="22">
        <f t="shared" si="1"/>
        <v>6.3863518243247056E-9</v>
      </c>
      <c r="M33" s="22">
        <f t="shared" si="2"/>
        <v>1.5982930692360356E-4</v>
      </c>
      <c r="N33" s="59">
        <f t="shared" si="3"/>
        <v>1.0182725144102782</v>
      </c>
      <c r="O33" s="36"/>
    </row>
    <row r="34" spans="1:15" x14ac:dyDescent="0.3">
      <c r="A34" s="34"/>
      <c r="B34" s="33">
        <v>0.51041666666666663</v>
      </c>
      <c r="C34" s="12">
        <v>50.189599999999999</v>
      </c>
      <c r="D34" s="30">
        <v>13.421799999999999</v>
      </c>
      <c r="E34" s="14">
        <v>50.089399999999998</v>
      </c>
      <c r="F34" s="70">
        <v>13.3264</v>
      </c>
      <c r="G34" s="12">
        <f t="shared" si="4"/>
        <v>0.87595908879999995</v>
      </c>
      <c r="H34" s="16">
        <f t="shared" si="4"/>
        <v>0.2342506754</v>
      </c>
      <c r="I34" s="14">
        <f t="shared" si="4"/>
        <v>0.87421029819999996</v>
      </c>
      <c r="J34" s="17">
        <f t="shared" si="4"/>
        <v>0.23258565919999999</v>
      </c>
      <c r="K34" s="22"/>
      <c r="L34" s="22">
        <f t="shared" si="1"/>
        <v>1.0492749873873821E-6</v>
      </c>
      <c r="M34" s="22">
        <f t="shared" si="2"/>
        <v>2.0486828494232618E-3</v>
      </c>
      <c r="N34" s="59">
        <f t="shared" si="3"/>
        <v>13.052158433675601</v>
      </c>
      <c r="O34" s="36"/>
    </row>
    <row r="35" spans="1:15" x14ac:dyDescent="0.3">
      <c r="A35" s="34"/>
      <c r="B35" s="33">
        <v>0.51180555555555551</v>
      </c>
      <c r="C35" s="12">
        <v>50.191000000000003</v>
      </c>
      <c r="D35" s="30">
        <v>13.1067</v>
      </c>
      <c r="E35" s="14">
        <v>50.080800000000004</v>
      </c>
      <c r="F35" s="70">
        <v>13</v>
      </c>
      <c r="G35" s="12">
        <f t="shared" si="4"/>
        <v>0.87598352300000004</v>
      </c>
      <c r="H35" s="16">
        <f t="shared" si="4"/>
        <v>0.22875123510000001</v>
      </c>
      <c r="I35" s="14">
        <f t="shared" si="4"/>
        <v>0.87406020240000004</v>
      </c>
      <c r="J35" s="17">
        <f t="shared" si="4"/>
        <v>0.22688900000000001</v>
      </c>
      <c r="K35" s="22"/>
      <c r="L35" s="22">
        <f t="shared" si="1"/>
        <v>1.2809927648216377E-6</v>
      </c>
      <c r="M35" s="22">
        <f t="shared" si="2"/>
        <v>2.2636195014205302E-3</v>
      </c>
      <c r="N35" s="59">
        <f t="shared" si="3"/>
        <v>14.421519843550199</v>
      </c>
      <c r="O35" s="36"/>
    </row>
    <row r="36" spans="1:15" x14ac:dyDescent="0.3">
      <c r="A36" s="34"/>
      <c r="B36" s="33">
        <v>0.5131944444444444</v>
      </c>
      <c r="C36" s="12">
        <v>50.190300000000001</v>
      </c>
      <c r="D36" s="30">
        <v>12.7681</v>
      </c>
      <c r="E36" s="14">
        <v>50.176900000000003</v>
      </c>
      <c r="F36" s="70">
        <v>12.7186</v>
      </c>
      <c r="G36" s="12">
        <f t="shared" si="4"/>
        <v>0.87597130590000005</v>
      </c>
      <c r="H36" s="16">
        <f t="shared" si="4"/>
        <v>0.2228416493</v>
      </c>
      <c r="I36" s="14">
        <f t="shared" si="4"/>
        <v>0.87573743570000007</v>
      </c>
      <c r="J36" s="17">
        <f t="shared" si="4"/>
        <v>0.2219777258</v>
      </c>
      <c r="K36" s="22"/>
      <c r="L36" s="22">
        <f t="shared" si="1"/>
        <v>9.0182895651560637E-8</v>
      </c>
      <c r="M36" s="22">
        <f t="shared" si="2"/>
        <v>6.0060935178382179E-4</v>
      </c>
      <c r="N36" s="59">
        <f t="shared" si="3"/>
        <v>3.8264821802147289</v>
      </c>
      <c r="O36" s="36"/>
    </row>
    <row r="37" spans="1:15" x14ac:dyDescent="0.3">
      <c r="A37" s="34"/>
      <c r="B37" s="33">
        <v>0.51458333333333328</v>
      </c>
      <c r="C37" s="12">
        <v>50.173699999999997</v>
      </c>
      <c r="D37" s="30">
        <v>12.419600000000001</v>
      </c>
      <c r="E37" s="14">
        <v>50.190600000000003</v>
      </c>
      <c r="F37" s="70">
        <v>12.3386</v>
      </c>
      <c r="G37" s="12">
        <f t="shared" si="4"/>
        <v>0.87568158609999991</v>
      </c>
      <c r="H37" s="16">
        <f t="shared" si="4"/>
        <v>0.21675927880000001</v>
      </c>
      <c r="I37" s="14">
        <f t="shared" si="4"/>
        <v>0.87597654180000006</v>
      </c>
      <c r="J37" s="17">
        <f t="shared" si="4"/>
        <v>0.21534558579999999</v>
      </c>
      <c r="K37" s="22"/>
      <c r="L37" s="22">
        <f t="shared" si="1"/>
        <v>2.2662941199736646E-7</v>
      </c>
      <c r="M37" s="22">
        <f t="shared" si="2"/>
        <v>9.5211223942908178E-4</v>
      </c>
      <c r="N37" s="59">
        <f t="shared" si="3"/>
        <v>6.06590707740268</v>
      </c>
      <c r="O37" s="36"/>
    </row>
    <row r="38" spans="1:15" x14ac:dyDescent="0.3">
      <c r="A38" s="34"/>
      <c r="B38" s="33">
        <v>0.51666666666666672</v>
      </c>
      <c r="C38" s="12">
        <v>50.133499999999998</v>
      </c>
      <c r="D38" s="30">
        <v>11.886699999999999</v>
      </c>
      <c r="E38" s="14">
        <v>50.188099999999999</v>
      </c>
      <c r="F38" s="70">
        <v>11.8222</v>
      </c>
      <c r="G38" s="12">
        <f t="shared" si="4"/>
        <v>0.87497997549999995</v>
      </c>
      <c r="H38" s="16">
        <f t="shared" si="4"/>
        <v>0.20745857509999999</v>
      </c>
      <c r="I38" s="14">
        <f t="shared" si="4"/>
        <v>0.87593290930000001</v>
      </c>
      <c r="J38" s="17">
        <f t="shared" si="4"/>
        <v>0.2063328566</v>
      </c>
      <c r="K38" s="22"/>
      <c r="L38" s="22">
        <f t="shared" si="1"/>
        <v>3.570484792118616E-7</v>
      </c>
      <c r="M38" s="22">
        <f t="shared" si="2"/>
        <v>1.1950707455316754E-3</v>
      </c>
      <c r="N38" s="59">
        <f t="shared" si="3"/>
        <v>7.6137957197823036</v>
      </c>
      <c r="O38" s="36"/>
    </row>
    <row r="39" spans="1:15" x14ac:dyDescent="0.3">
      <c r="A39" s="34"/>
      <c r="B39" s="33">
        <v>0.52013888888888882</v>
      </c>
      <c r="C39" s="12">
        <v>50.044600000000003</v>
      </c>
      <c r="D39" s="30">
        <v>10.992000000000001</v>
      </c>
      <c r="E39" s="14">
        <v>50.197800000000001</v>
      </c>
      <c r="F39" s="70">
        <v>10.9422</v>
      </c>
      <c r="G39" s="12">
        <f t="shared" si="4"/>
        <v>0.87342840380000009</v>
      </c>
      <c r="H39" s="16">
        <f t="shared" si="4"/>
        <v>0.19184337600000001</v>
      </c>
      <c r="I39" s="14">
        <f t="shared" si="4"/>
        <v>0.8761022034</v>
      </c>
      <c r="J39" s="17">
        <f t="shared" si="4"/>
        <v>0.1909742166</v>
      </c>
      <c r="K39" s="22"/>
      <c r="L39" s="22">
        <f t="shared" si="1"/>
        <v>1.8649413106301909E-6</v>
      </c>
      <c r="M39" s="22">
        <f t="shared" si="2"/>
        <v>2.7312579299412264E-3</v>
      </c>
      <c r="N39" s="59">
        <f t="shared" si="3"/>
        <v>17.400844271655554</v>
      </c>
      <c r="O39" s="36"/>
    </row>
    <row r="40" spans="1:15" x14ac:dyDescent="0.3">
      <c r="A40" s="34"/>
      <c r="B40" s="33">
        <v>0.52152777777777781</v>
      </c>
      <c r="C40" s="12">
        <v>50.010800000000003</v>
      </c>
      <c r="D40" s="30">
        <v>10.670199999999999</v>
      </c>
      <c r="E40" s="14">
        <v>50.075299999999999</v>
      </c>
      <c r="F40" s="70">
        <v>10.728899999999999</v>
      </c>
      <c r="G40" s="12">
        <f t="shared" si="4"/>
        <v>0.8728384924</v>
      </c>
      <c r="H40" s="16">
        <f t="shared" si="4"/>
        <v>0.1862270006</v>
      </c>
      <c r="I40" s="14">
        <f t="shared" si="4"/>
        <v>0.87396421089999998</v>
      </c>
      <c r="J40" s="17">
        <f t="shared" si="4"/>
        <v>0.18725149169999999</v>
      </c>
      <c r="K40" s="22"/>
      <c r="L40" s="22">
        <f t="shared" si="1"/>
        <v>4.2503555866862926E-7</v>
      </c>
      <c r="M40" s="22">
        <f t="shared" si="2"/>
        <v>1.3038951167744308E-3</v>
      </c>
      <c r="N40" s="59">
        <f t="shared" si="3"/>
        <v>8.3071157889698988</v>
      </c>
      <c r="O40" s="36"/>
    </row>
    <row r="41" spans="1:15" x14ac:dyDescent="0.3">
      <c r="A41" s="34"/>
      <c r="B41" s="33">
        <v>0.5229166666666667</v>
      </c>
      <c r="C41" s="12">
        <v>49.979199999999999</v>
      </c>
      <c r="D41" s="30">
        <v>10.376200000000001</v>
      </c>
      <c r="E41" s="14">
        <v>49.921700000000001</v>
      </c>
      <c r="F41" s="70">
        <v>10.3894</v>
      </c>
      <c r="G41" s="12">
        <f t="shared" si="4"/>
        <v>0.87228697759999996</v>
      </c>
      <c r="H41" s="16">
        <f t="shared" si="4"/>
        <v>0.18109581860000001</v>
      </c>
      <c r="I41" s="14">
        <f t="shared" si="4"/>
        <v>0.87128343009999998</v>
      </c>
      <c r="J41" s="17">
        <f t="shared" si="4"/>
        <v>0.18132619820000001</v>
      </c>
      <c r="K41" s="22"/>
      <c r="L41" s="22">
        <f t="shared" si="1"/>
        <v>2.5727066806503865E-7</v>
      </c>
      <c r="M41" s="22">
        <f t="shared" si="2"/>
        <v>1.0144371643976257E-3</v>
      </c>
      <c r="N41" s="59">
        <f t="shared" si="3"/>
        <v>6.4629791743772733</v>
      </c>
      <c r="O41" s="36"/>
    </row>
    <row r="42" spans="1:15" x14ac:dyDescent="0.3">
      <c r="A42" s="34"/>
      <c r="B42" s="33">
        <v>0.52430555555555558</v>
      </c>
      <c r="C42" s="12">
        <v>49.945999999999998</v>
      </c>
      <c r="D42" s="30">
        <v>10.075100000000001</v>
      </c>
      <c r="E42" s="14">
        <v>49.925800000000002</v>
      </c>
      <c r="F42" s="70">
        <v>10.1722</v>
      </c>
      <c r="G42" s="12">
        <f t="shared" si="4"/>
        <v>0.871707538</v>
      </c>
      <c r="H42" s="16">
        <f t="shared" si="4"/>
        <v>0.1758407203</v>
      </c>
      <c r="I42" s="14">
        <f t="shared" si="4"/>
        <v>0.87135498740000006</v>
      </c>
      <c r="J42" s="17">
        <f t="shared" si="4"/>
        <v>0.1775354066</v>
      </c>
      <c r="K42" s="22"/>
      <c r="L42" s="22">
        <f t="shared" si="1"/>
        <v>3.2853077186657679E-7</v>
      </c>
      <c r="M42" s="22">
        <f t="shared" si="2"/>
        <v>1.1463521410876721E-3</v>
      </c>
      <c r="N42" s="59">
        <f t="shared" si="3"/>
        <v>7.3034094908695595</v>
      </c>
      <c r="O42" s="36"/>
    </row>
    <row r="43" spans="1:15" x14ac:dyDescent="0.3">
      <c r="A43" s="34"/>
      <c r="B43" s="33">
        <v>0.52638888888888891</v>
      </c>
      <c r="C43" s="12">
        <v>49.897500000000001</v>
      </c>
      <c r="D43" s="30">
        <v>9.6534999999999993</v>
      </c>
      <c r="E43" s="14">
        <v>49.935000000000002</v>
      </c>
      <c r="F43" s="70">
        <v>9.6242000000000001</v>
      </c>
      <c r="G43" s="12">
        <f t="shared" si="4"/>
        <v>0.87086106750000003</v>
      </c>
      <c r="H43" s="16">
        <f t="shared" si="4"/>
        <v>0.16848253549999997</v>
      </c>
      <c r="I43" s="14">
        <f t="shared" si="4"/>
        <v>0.871515555</v>
      </c>
      <c r="J43" s="17">
        <f t="shared" si="4"/>
        <v>0.1679711626</v>
      </c>
      <c r="K43" s="22"/>
      <c r="L43" s="22">
        <f t="shared" si="1"/>
        <v>1.3419514059609057E-7</v>
      </c>
      <c r="M43" s="22">
        <f t="shared" si="2"/>
        <v>7.3265311464258318E-4</v>
      </c>
      <c r="N43" s="59">
        <f t="shared" si="3"/>
        <v>4.6677329933878973</v>
      </c>
      <c r="O43" s="36"/>
    </row>
    <row r="44" spans="1:15" x14ac:dyDescent="0.3">
      <c r="A44" s="34"/>
      <c r="B44" s="33">
        <v>0.52777777777777779</v>
      </c>
      <c r="C44" s="12">
        <v>49.865600000000001</v>
      </c>
      <c r="D44" s="30">
        <v>9.3735999999999997</v>
      </c>
      <c r="E44" s="14">
        <v>49.862200000000001</v>
      </c>
      <c r="F44" s="70">
        <v>9.3483000000000001</v>
      </c>
      <c r="G44" s="12">
        <f t="shared" si="4"/>
        <v>0.87030431679999998</v>
      </c>
      <c r="H44" s="16">
        <f t="shared" si="4"/>
        <v>0.16359744079999999</v>
      </c>
      <c r="I44" s="14">
        <f t="shared" si="4"/>
        <v>0.8702449766</v>
      </c>
      <c r="J44" s="17">
        <f t="shared" si="4"/>
        <v>0.16315587989999999</v>
      </c>
      <c r="K44" s="22"/>
      <c r="L44" s="22">
        <f t="shared" si="1"/>
        <v>2.1134939235355146E-8</v>
      </c>
      <c r="M44" s="22">
        <f t="shared" si="2"/>
        <v>2.9075721407559514E-4</v>
      </c>
      <c r="N44" s="59">
        <f t="shared" si="3"/>
        <v>1.8524142108756165</v>
      </c>
      <c r="O44" s="36"/>
    </row>
    <row r="45" spans="1:15" ht="15" thickBot="1" x14ac:dyDescent="0.35">
      <c r="A45" s="60"/>
      <c r="B45" s="61">
        <v>0.54375000000000007</v>
      </c>
      <c r="C45" s="62">
        <v>50.039499999999997</v>
      </c>
      <c r="D45" s="40">
        <v>8.5510999999999999</v>
      </c>
      <c r="E45" s="63">
        <v>50.033299999999997</v>
      </c>
      <c r="F45" s="71">
        <v>8.5706000000000007</v>
      </c>
      <c r="G45" s="62">
        <f t="shared" si="4"/>
        <v>0.87333939349999989</v>
      </c>
      <c r="H45" s="41">
        <f t="shared" si="4"/>
        <v>0.14924234829999999</v>
      </c>
      <c r="I45" s="63">
        <f t="shared" si="4"/>
        <v>0.87323118489999996</v>
      </c>
      <c r="J45" s="65">
        <f t="shared" si="4"/>
        <v>0.14958268180000001</v>
      </c>
      <c r="K45" s="46"/>
      <c r="L45" s="46">
        <f t="shared" si="1"/>
        <v>1.4873798015094493E-8</v>
      </c>
      <c r="M45" s="46">
        <f t="shared" si="2"/>
        <v>2.4391636344319161E-4</v>
      </c>
      <c r="N45" s="66">
        <f t="shared" si="3"/>
        <v>1.5539911514965739</v>
      </c>
      <c r="O45" s="47"/>
    </row>
    <row r="46" spans="1:15" x14ac:dyDescent="0.3">
      <c r="A46" s="49" t="s">
        <v>3</v>
      </c>
      <c r="B46" s="50">
        <v>0.5180555555555556</v>
      </c>
      <c r="C46" s="51">
        <v>50.08</v>
      </c>
      <c r="D46" s="52">
        <v>19.801500000000001</v>
      </c>
      <c r="E46" s="53">
        <v>50.077800000000003</v>
      </c>
      <c r="F46" s="69">
        <v>19.784700000000001</v>
      </c>
      <c r="G46" s="51">
        <f t="shared" si="4"/>
        <v>0.87404623999999997</v>
      </c>
      <c r="H46" s="55">
        <f t="shared" si="4"/>
        <v>0.34559557950000003</v>
      </c>
      <c r="I46" s="53">
        <f t="shared" si="4"/>
        <v>0.87400784340000004</v>
      </c>
      <c r="J46" s="56">
        <f t="shared" si="4"/>
        <v>0.34530236910000001</v>
      </c>
      <c r="K46" s="23"/>
      <c r="L46" s="23">
        <f t="shared" si="1"/>
        <v>9.2201688071221327E-9</v>
      </c>
      <c r="M46" s="23">
        <f t="shared" si="2"/>
        <v>1.9204342045963773E-4</v>
      </c>
      <c r="N46" s="57">
        <f t="shared" si="3"/>
        <v>1.2235086317483519</v>
      </c>
      <c r="O46" s="58">
        <f>SUM(N47:N58)/12</f>
        <v>9.5512469736277179</v>
      </c>
    </row>
    <row r="47" spans="1:15" x14ac:dyDescent="0.3">
      <c r="A47" s="34"/>
      <c r="B47" s="33">
        <v>0.52569444444444446</v>
      </c>
      <c r="C47" s="12">
        <v>50.1843</v>
      </c>
      <c r="D47" s="30">
        <v>18.121400000000001</v>
      </c>
      <c r="E47" s="14">
        <v>50.208100000000002</v>
      </c>
      <c r="F47" s="70">
        <v>18.103100000000001</v>
      </c>
      <c r="G47" s="12">
        <f t="shared" si="4"/>
        <v>0.87586658790000005</v>
      </c>
      <c r="H47" s="16">
        <f t="shared" si="4"/>
        <v>0.31627279420000004</v>
      </c>
      <c r="I47" s="14">
        <f t="shared" si="4"/>
        <v>0.87628196930000002</v>
      </c>
      <c r="J47" s="17">
        <f t="shared" si="4"/>
        <v>0.31595340430000002</v>
      </c>
      <c r="K47" s="22"/>
      <c r="L47" s="22">
        <f t="shared" si="1"/>
        <v>5.3586852847633303E-8</v>
      </c>
      <c r="M47" s="22">
        <f t="shared" si="2"/>
        <v>4.6297668971479302E-4</v>
      </c>
      <c r="N47" s="59">
        <f t="shared" si="3"/>
        <v>2.9496244901729463</v>
      </c>
      <c r="O47" s="36"/>
    </row>
    <row r="48" spans="1:15" x14ac:dyDescent="0.3">
      <c r="A48" s="34"/>
      <c r="B48" s="33">
        <v>0.52638888888888891</v>
      </c>
      <c r="C48" s="12">
        <v>50.198300000000003</v>
      </c>
      <c r="D48" s="30">
        <v>17.915500000000002</v>
      </c>
      <c r="E48" s="14">
        <v>50.209400000000002</v>
      </c>
      <c r="F48" s="70">
        <v>17.748100000000001</v>
      </c>
      <c r="G48" s="12">
        <f t="shared" si="4"/>
        <v>0.87611092990000006</v>
      </c>
      <c r="H48" s="16">
        <f t="shared" si="4"/>
        <v>0.31267922150000005</v>
      </c>
      <c r="I48" s="14">
        <f t="shared" si="4"/>
        <v>0.87630465820000003</v>
      </c>
      <c r="J48" s="17">
        <f t="shared" si="4"/>
        <v>0.30975758930000002</v>
      </c>
      <c r="K48" s="22"/>
      <c r="L48" s="22">
        <f t="shared" si="1"/>
        <v>8.8365119328699169E-7</v>
      </c>
      <c r="M48" s="22">
        <f t="shared" si="2"/>
        <v>1.8800547370403076E-3</v>
      </c>
      <c r="N48" s="59">
        <f t="shared" si="3"/>
        <v>11.9778287296838</v>
      </c>
      <c r="O48" s="36"/>
    </row>
    <row r="49" spans="1:16" x14ac:dyDescent="0.3">
      <c r="A49" s="34"/>
      <c r="B49" s="33">
        <v>0.52708333333333335</v>
      </c>
      <c r="C49" s="12">
        <v>50.192799999999998</v>
      </c>
      <c r="D49" s="30">
        <v>17.7151</v>
      </c>
      <c r="E49" s="14">
        <v>50.21</v>
      </c>
      <c r="F49" s="70">
        <v>17.511900000000001</v>
      </c>
      <c r="G49" s="12">
        <f t="shared" si="4"/>
        <v>0.8760149384</v>
      </c>
      <c r="H49" s="16">
        <f t="shared" si="4"/>
        <v>0.3091816403</v>
      </c>
      <c r="I49" s="14">
        <f t="shared" si="4"/>
        <v>0.87631513000000005</v>
      </c>
      <c r="J49" s="17">
        <f t="shared" si="4"/>
        <v>0.3056351907</v>
      </c>
      <c r="K49" s="22"/>
      <c r="L49" s="22">
        <f t="shared" si="1"/>
        <v>1.3108547327646587E-6</v>
      </c>
      <c r="M49" s="22">
        <f t="shared" si="2"/>
        <v>2.2898517904398116E-3</v>
      </c>
      <c r="N49" s="59">
        <f t="shared" si="3"/>
        <v>14.58864575689204</v>
      </c>
      <c r="O49" s="36"/>
    </row>
    <row r="50" spans="1:16" x14ac:dyDescent="0.3">
      <c r="A50" s="34"/>
      <c r="B50" s="33">
        <v>0.53055555555555556</v>
      </c>
      <c r="C50" s="12">
        <v>49.949599999999997</v>
      </c>
      <c r="D50" s="30">
        <v>16.780999999999999</v>
      </c>
      <c r="E50" s="14">
        <v>49.992800000000003</v>
      </c>
      <c r="F50" s="70">
        <v>16.6328</v>
      </c>
      <c r="G50" s="12">
        <f t="shared" si="4"/>
        <v>0.87177036879999992</v>
      </c>
      <c r="H50" s="16">
        <f t="shared" si="4"/>
        <v>0.29287879299999997</v>
      </c>
      <c r="I50" s="14">
        <f t="shared" si="4"/>
        <v>0.87252433839999999</v>
      </c>
      <c r="J50" s="17">
        <f t="shared" si="4"/>
        <v>0.2902922584</v>
      </c>
      <c r="K50" s="22"/>
      <c r="L50" s="22">
        <f t="shared" si="1"/>
        <v>8.3402236827817357E-7</v>
      </c>
      <c r="M50" s="22">
        <f t="shared" si="2"/>
        <v>1.8264967562442742E-3</v>
      </c>
      <c r="N50" s="59">
        <f t="shared" si="3"/>
        <v>11.63661083403227</v>
      </c>
      <c r="O50" s="36"/>
    </row>
    <row r="51" spans="1:16" x14ac:dyDescent="0.3">
      <c r="A51" s="34"/>
      <c r="B51" s="33">
        <v>0.53402777777777777</v>
      </c>
      <c r="C51" s="12">
        <v>49.703600000000002</v>
      </c>
      <c r="D51" s="30">
        <v>15.8752</v>
      </c>
      <c r="E51" s="14">
        <v>49.7669</v>
      </c>
      <c r="F51" s="70">
        <v>15.7539</v>
      </c>
      <c r="G51" s="12">
        <f t="shared" si="4"/>
        <v>0.86747693079999999</v>
      </c>
      <c r="H51" s="16">
        <f t="shared" si="4"/>
        <v>0.27706986559999996</v>
      </c>
      <c r="I51" s="14">
        <f t="shared" si="4"/>
        <v>0.86858170569999993</v>
      </c>
      <c r="J51" s="17">
        <f t="shared" si="4"/>
        <v>0.27495281669999999</v>
      </c>
      <c r="K51" s="22"/>
      <c r="L51" s="22">
        <f t="shared" si="1"/>
        <v>7.7320316217491961E-7</v>
      </c>
      <c r="M51" s="22">
        <f t="shared" si="2"/>
        <v>1.7586396577537367E-3</v>
      </c>
      <c r="N51" s="59">
        <f t="shared" si="3"/>
        <v>11.204293259549056</v>
      </c>
      <c r="O51" s="36"/>
    </row>
    <row r="52" spans="1:16" x14ac:dyDescent="0.3">
      <c r="A52" s="34"/>
      <c r="B52" s="33">
        <v>0.54027777777777775</v>
      </c>
      <c r="C52" s="12">
        <v>49.248100000000001</v>
      </c>
      <c r="D52" s="30">
        <v>14.2859</v>
      </c>
      <c r="E52" s="14">
        <v>49.277200000000001</v>
      </c>
      <c r="F52" s="70">
        <v>14.193899999999999</v>
      </c>
      <c r="G52" s="12">
        <f t="shared" si="4"/>
        <v>0.85952708929999999</v>
      </c>
      <c r="H52" s="16">
        <f t="shared" si="4"/>
        <v>0.24933181269999999</v>
      </c>
      <c r="I52" s="14">
        <f t="shared" si="4"/>
        <v>0.86003497159999998</v>
      </c>
      <c r="J52" s="17">
        <f t="shared" si="4"/>
        <v>0.24772613669999999</v>
      </c>
      <c r="K52" s="22"/>
      <c r="L52" s="22">
        <f t="shared" si="1"/>
        <v>3.389936866873769E-7</v>
      </c>
      <c r="M52" s="22">
        <f t="shared" si="2"/>
        <v>1.1644633527817987E-3</v>
      </c>
      <c r="N52" s="59">
        <f t="shared" si="3"/>
        <v>7.4187960205728398</v>
      </c>
      <c r="O52" s="36"/>
    </row>
    <row r="53" spans="1:16" x14ac:dyDescent="0.3">
      <c r="A53" s="34"/>
      <c r="B53" s="33">
        <v>0.54305555555555551</v>
      </c>
      <c r="C53" s="12">
        <v>49.042099999999998</v>
      </c>
      <c r="D53" s="30">
        <v>13.5998</v>
      </c>
      <c r="E53" s="14">
        <v>49.015599999999999</v>
      </c>
      <c r="F53" s="70">
        <v>13.5128</v>
      </c>
      <c r="G53" s="12">
        <f t="shared" si="4"/>
        <v>0.85593177129999998</v>
      </c>
      <c r="H53" s="16">
        <f t="shared" si="4"/>
        <v>0.23735730939999999</v>
      </c>
      <c r="I53" s="14">
        <f t="shared" si="4"/>
        <v>0.85546926680000002</v>
      </c>
      <c r="J53" s="17">
        <f t="shared" si="4"/>
        <v>0.2358388984</v>
      </c>
      <c r="K53" s="22"/>
      <c r="L53" s="22">
        <f t="shared" si="1"/>
        <v>3.012856195268914E-7</v>
      </c>
      <c r="M53" s="22">
        <f t="shared" si="2"/>
        <v>1.0977898702111822E-3</v>
      </c>
      <c r="N53" s="59">
        <f t="shared" si="3"/>
        <v>6.9940192631154421</v>
      </c>
      <c r="O53" s="36"/>
    </row>
    <row r="54" spans="1:16" x14ac:dyDescent="0.3">
      <c r="A54" s="34"/>
      <c r="B54" s="33">
        <v>0.54583333333333328</v>
      </c>
      <c r="C54" s="12">
        <v>48.771799999999999</v>
      </c>
      <c r="D54" s="30">
        <v>12.974299999999999</v>
      </c>
      <c r="E54" s="14">
        <v>48.732199999999999</v>
      </c>
      <c r="F54" s="70">
        <v>12.8872</v>
      </c>
      <c r="G54" s="12">
        <f t="shared" si="4"/>
        <v>0.85121422540000002</v>
      </c>
      <c r="H54" s="16">
        <f t="shared" si="4"/>
        <v>0.22644045789999998</v>
      </c>
      <c r="I54" s="14">
        <f t="shared" si="4"/>
        <v>0.85052308659999998</v>
      </c>
      <c r="J54" s="17">
        <f t="shared" si="4"/>
        <v>0.22492030159999998</v>
      </c>
      <c r="K54" s="22"/>
      <c r="L54" s="22">
        <f t="shared" si="1"/>
        <v>3.7056194266941105E-7</v>
      </c>
      <c r="M54" s="22">
        <f t="shared" si="2"/>
        <v>1.2174760588060389E-3</v>
      </c>
      <c r="N54" s="59">
        <f t="shared" si="3"/>
        <v>7.7565399706532743</v>
      </c>
      <c r="O54" s="36"/>
    </row>
    <row r="55" spans="1:16" x14ac:dyDescent="0.3">
      <c r="A55" s="34"/>
      <c r="B55" s="33">
        <v>0.54652777777777783</v>
      </c>
      <c r="C55" s="12">
        <v>48.694200000000002</v>
      </c>
      <c r="D55" s="30">
        <v>12.860900000000001</v>
      </c>
      <c r="E55" s="14">
        <v>48.633299999999998</v>
      </c>
      <c r="F55" s="70">
        <v>12.815</v>
      </c>
      <c r="G55" s="12">
        <f t="shared" si="4"/>
        <v>0.84985987260000007</v>
      </c>
      <c r="H55" s="16">
        <f t="shared" si="4"/>
        <v>0.22446128770000001</v>
      </c>
      <c r="I55" s="14">
        <f t="shared" si="4"/>
        <v>0.8487969849</v>
      </c>
      <c r="J55" s="17">
        <f t="shared" si="4"/>
        <v>0.22366019499999998</v>
      </c>
      <c r="K55" s="22"/>
      <c r="L55" s="22">
        <f t="shared" si="1"/>
        <v>3.5242229920316541E-7</v>
      </c>
      <c r="M55" s="22">
        <f t="shared" si="2"/>
        <v>1.1873033994791145E-3</v>
      </c>
      <c r="N55" s="59">
        <f t="shared" si="3"/>
        <v>7.5643099580814388</v>
      </c>
      <c r="O55" s="36"/>
    </row>
    <row r="56" spans="1:16" x14ac:dyDescent="0.3">
      <c r="A56" s="34"/>
      <c r="B56" s="33">
        <v>0.54722222222222217</v>
      </c>
      <c r="C56" s="12">
        <v>48.625599999999999</v>
      </c>
      <c r="D56" s="30">
        <v>12.735300000000001</v>
      </c>
      <c r="E56" s="14">
        <v>48.6203</v>
      </c>
      <c r="F56" s="70">
        <v>12.6175</v>
      </c>
      <c r="G56" s="12">
        <f t="shared" si="4"/>
        <v>0.8486625968</v>
      </c>
      <c r="H56" s="16">
        <f t="shared" si="4"/>
        <v>0.2222691909</v>
      </c>
      <c r="I56" s="14">
        <f t="shared" si="4"/>
        <v>0.84857009589999999</v>
      </c>
      <c r="J56" s="17">
        <f t="shared" si="4"/>
        <v>0.2202132275</v>
      </c>
      <c r="K56" s="22"/>
      <c r="L56" s="22">
        <f t="shared" si="1"/>
        <v>4.6388439313092816E-7</v>
      </c>
      <c r="M56" s="22">
        <f t="shared" si="2"/>
        <v>1.3621812872896509E-3</v>
      </c>
      <c r="N56" s="59">
        <f t="shared" si="3"/>
        <v>8.6784569813223662</v>
      </c>
      <c r="O56" s="36"/>
    </row>
    <row r="57" spans="1:16" x14ac:dyDescent="0.3">
      <c r="A57" s="34"/>
      <c r="B57" s="33">
        <v>0.54791666666666672</v>
      </c>
      <c r="C57" s="12">
        <v>48.600099999999998</v>
      </c>
      <c r="D57" s="30">
        <v>12.598699999999999</v>
      </c>
      <c r="E57" s="14">
        <v>48.6083</v>
      </c>
      <c r="F57" s="70">
        <v>12.441700000000001</v>
      </c>
      <c r="G57" s="12">
        <f t="shared" si="4"/>
        <v>0.84821754529999993</v>
      </c>
      <c r="H57" s="16">
        <f t="shared" si="4"/>
        <v>0.21988511109999997</v>
      </c>
      <c r="I57" s="14">
        <f t="shared" si="4"/>
        <v>0.84836065989999998</v>
      </c>
      <c r="J57" s="17">
        <f t="shared" si="4"/>
        <v>0.21714499010000002</v>
      </c>
      <c r="K57" s="22"/>
      <c r="L57" s="22">
        <f t="shared" si="1"/>
        <v>8.2591341613430445E-7</v>
      </c>
      <c r="M57" s="22">
        <f t="shared" si="2"/>
        <v>1.8175958225216757E-3</v>
      </c>
      <c r="N57" s="59">
        <f t="shared" si="3"/>
        <v>11.579902985285596</v>
      </c>
      <c r="O57" s="36"/>
    </row>
    <row r="58" spans="1:16" x14ac:dyDescent="0.3">
      <c r="A58" s="34"/>
      <c r="B58" s="33">
        <v>0.54861111111111105</v>
      </c>
      <c r="C58" s="12">
        <v>48.569200000000002</v>
      </c>
      <c r="D58" s="30">
        <v>12.435499999999999</v>
      </c>
      <c r="E58" s="14">
        <v>48.596400000000003</v>
      </c>
      <c r="F58" s="70">
        <v>12.273899999999999</v>
      </c>
      <c r="G58" s="12">
        <f t="shared" si="4"/>
        <v>0.84767824759999999</v>
      </c>
      <c r="H58" s="16">
        <f t="shared" si="4"/>
        <v>0.2170367815</v>
      </c>
      <c r="I58" s="14">
        <f t="shared" si="4"/>
        <v>0.84815296920000005</v>
      </c>
      <c r="J58" s="17">
        <f t="shared" si="4"/>
        <v>0.21421637669999999</v>
      </c>
      <c r="K58" s="22"/>
      <c r="L58" s="22">
        <f t="shared" si="1"/>
        <v>9.2667194076487818E-7</v>
      </c>
      <c r="M58" s="22">
        <f t="shared" si="2"/>
        <v>1.9252763199139129E-3</v>
      </c>
      <c r="N58" s="59">
        <f t="shared" si="3"/>
        <v>12.265935434171539</v>
      </c>
      <c r="O58" s="36"/>
    </row>
    <row r="59" spans="1:16" ht="15" thickBot="1" x14ac:dyDescent="0.35">
      <c r="A59" s="60"/>
      <c r="B59" s="61">
        <v>0.55902777777777779</v>
      </c>
      <c r="C59" s="62">
        <v>48.362400000000001</v>
      </c>
      <c r="D59" s="40">
        <v>11.793200000000001</v>
      </c>
      <c r="E59" s="63">
        <v>48.353900000000003</v>
      </c>
      <c r="F59" s="71">
        <v>11.786099999999999</v>
      </c>
      <c r="G59" s="62">
        <f t="shared" si="4"/>
        <v>0.84406896720000002</v>
      </c>
      <c r="H59" s="41">
        <f t="shared" si="4"/>
        <v>0.20582671960000001</v>
      </c>
      <c r="I59" s="63">
        <f t="shared" si="4"/>
        <v>0.84392061670000007</v>
      </c>
      <c r="J59" s="65">
        <f t="shared" si="4"/>
        <v>0.20570280329999999</v>
      </c>
      <c r="K59" s="46"/>
      <c r="L59" s="46">
        <f t="shared" si="1"/>
        <v>7.1969469407119648E-9</v>
      </c>
      <c r="M59" s="46">
        <f t="shared" si="2"/>
        <v>1.6966964322444146E-4</v>
      </c>
      <c r="N59" s="66">
        <f t="shared" si="3"/>
        <v>1.0809652969829167</v>
      </c>
      <c r="O59" s="47"/>
    </row>
    <row r="60" spans="1:16" x14ac:dyDescent="0.3">
      <c r="A60" s="73" t="s">
        <v>28</v>
      </c>
      <c r="B60" s="91">
        <v>0.28125</v>
      </c>
      <c r="C60" s="51">
        <v>49.671999999999997</v>
      </c>
      <c r="D60" s="87">
        <v>15.122</v>
      </c>
      <c r="E60" s="53">
        <v>49.707799999999999</v>
      </c>
      <c r="F60" s="84">
        <v>15.0289</v>
      </c>
      <c r="G60" s="51">
        <f t="shared" si="4"/>
        <v>0.86692541599999995</v>
      </c>
      <c r="H60" s="55">
        <f t="shared" si="4"/>
        <v>0.26392426600000002</v>
      </c>
      <c r="I60" s="53">
        <f t="shared" si="4"/>
        <v>0.86755023339999993</v>
      </c>
      <c r="J60" s="56">
        <f t="shared" si="4"/>
        <v>0.2622993917</v>
      </c>
      <c r="K60" s="74"/>
      <c r="L60" s="75">
        <f t="shared" si="1"/>
        <v>3.7384840143632605E-7</v>
      </c>
      <c r="M60" s="75">
        <f t="shared" si="2"/>
        <v>1.2228629490239333E-3</v>
      </c>
      <c r="N60" s="76">
        <f t="shared" si="3"/>
        <v>7.790859848231479</v>
      </c>
      <c r="O60" s="90">
        <f>SUM(N60:N66)/7</f>
        <v>9.7396176576474147</v>
      </c>
      <c r="P60" s="10"/>
    </row>
    <row r="61" spans="1:16" x14ac:dyDescent="0.3">
      <c r="A61" s="77"/>
      <c r="B61" s="92">
        <v>0.28472222222222221</v>
      </c>
      <c r="C61" s="12">
        <v>49.432000000000002</v>
      </c>
      <c r="D61" s="88">
        <v>15.738</v>
      </c>
      <c r="E61" s="14">
        <v>49.464199999999998</v>
      </c>
      <c r="F61" s="85">
        <v>15.7828</v>
      </c>
      <c r="G61" s="12">
        <f t="shared" si="4"/>
        <v>0.86273669600000003</v>
      </c>
      <c r="H61" s="16">
        <f t="shared" si="4"/>
        <v>0.274675314</v>
      </c>
      <c r="I61" s="14">
        <f t="shared" si="4"/>
        <v>0.86329868259999998</v>
      </c>
      <c r="J61" s="17">
        <f t="shared" si="4"/>
        <v>0.27545720839999999</v>
      </c>
      <c r="K61" s="9"/>
      <c r="L61" s="28">
        <f t="shared" si="1"/>
        <v>1.435613197943805E-7</v>
      </c>
      <c r="M61" s="28">
        <f t="shared" si="2"/>
        <v>7.5778975095822413E-4</v>
      </c>
      <c r="N61" s="72">
        <f t="shared" si="3"/>
        <v>4.8278785033548459</v>
      </c>
      <c r="O61" s="78"/>
      <c r="P61" s="10"/>
    </row>
    <row r="62" spans="1:16" x14ac:dyDescent="0.3">
      <c r="A62" s="77"/>
      <c r="B62" s="92">
        <v>0.28750000000000003</v>
      </c>
      <c r="C62" s="12">
        <v>49.19</v>
      </c>
      <c r="D62" s="88">
        <v>16.344000000000001</v>
      </c>
      <c r="E62" s="14">
        <v>49.162799999999997</v>
      </c>
      <c r="F62" s="85">
        <v>16.475300000000001</v>
      </c>
      <c r="G62" s="12">
        <f t="shared" si="4"/>
        <v>0.85851306999999999</v>
      </c>
      <c r="H62" s="16">
        <f t="shared" si="4"/>
        <v>0.28525183200000004</v>
      </c>
      <c r="I62" s="14">
        <f t="shared" si="4"/>
        <v>0.85803834839999993</v>
      </c>
      <c r="J62" s="17">
        <f t="shared" si="4"/>
        <v>0.28754341090000002</v>
      </c>
      <c r="K62" s="9"/>
      <c r="L62" s="28">
        <f t="shared" si="1"/>
        <v>6.1741888596458377E-7</v>
      </c>
      <c r="M62" s="28">
        <f t="shared" si="2"/>
        <v>1.5715202996249449E-3</v>
      </c>
      <c r="N62" s="72">
        <f t="shared" si="3"/>
        <v>10.012155828910524</v>
      </c>
      <c r="O62" s="78"/>
      <c r="P62" s="10"/>
    </row>
    <row r="63" spans="1:16" x14ac:dyDescent="0.3">
      <c r="A63" s="77"/>
      <c r="B63" s="92">
        <v>0.29097222222222224</v>
      </c>
      <c r="C63" s="12">
        <v>48.893999999999998</v>
      </c>
      <c r="D63" s="88">
        <v>17.068999999999999</v>
      </c>
      <c r="E63" s="14">
        <v>48.853299999999997</v>
      </c>
      <c r="F63" s="85">
        <v>17.1678</v>
      </c>
      <c r="G63" s="12">
        <f t="shared" si="4"/>
        <v>0.85334698199999992</v>
      </c>
      <c r="H63" s="16">
        <f t="shared" si="4"/>
        <v>0.29790525699999998</v>
      </c>
      <c r="I63" s="14">
        <f t="shared" si="4"/>
        <v>0.85263664489999991</v>
      </c>
      <c r="J63" s="17">
        <f t="shared" si="4"/>
        <v>0.29962961339999999</v>
      </c>
      <c r="K63" s="9"/>
      <c r="L63" s="28">
        <f t="shared" si="1"/>
        <v>4.477272259615763E-7</v>
      </c>
      <c r="M63" s="28">
        <f t="shared" si="2"/>
        <v>1.338248546095204E-3</v>
      </c>
      <c r="N63" s="72">
        <f t="shared" si="3"/>
        <v>8.5259814871725439</v>
      </c>
      <c r="O63" s="78"/>
      <c r="P63" s="10"/>
    </row>
    <row r="64" spans="1:16" x14ac:dyDescent="0.3">
      <c r="A64" s="77"/>
      <c r="B64" s="92">
        <v>0.29236111111111113</v>
      </c>
      <c r="C64" s="12">
        <v>48.747999999999998</v>
      </c>
      <c r="D64" s="88">
        <v>17.233000000000001</v>
      </c>
      <c r="E64" s="14">
        <v>48.715800000000002</v>
      </c>
      <c r="F64" s="85">
        <v>17.386099999999999</v>
      </c>
      <c r="G64" s="12">
        <f t="shared" si="4"/>
        <v>0.85079884399999994</v>
      </c>
      <c r="H64" s="16">
        <f t="shared" si="4"/>
        <v>0.30076754900000002</v>
      </c>
      <c r="I64" s="14">
        <f t="shared" si="4"/>
        <v>0.85023685739999999</v>
      </c>
      <c r="J64" s="17">
        <f t="shared" si="4"/>
        <v>0.30343960329999997</v>
      </c>
      <c r="K64" s="9"/>
      <c r="L64" s="28">
        <f t="shared" si="1"/>
        <v>8.5553263678997418E-7</v>
      </c>
      <c r="M64" s="28">
        <f t="shared" si="2"/>
        <v>1.8499004089612859E-3</v>
      </c>
      <c r="N64" s="72">
        <f t="shared" si="3"/>
        <v>11.785715505492352</v>
      </c>
      <c r="O64" s="78"/>
      <c r="P64" s="10"/>
    </row>
    <row r="65" spans="1:16" x14ac:dyDescent="0.3">
      <c r="A65" s="77"/>
      <c r="B65" s="92">
        <v>0.29305555555555557</v>
      </c>
      <c r="C65" s="12">
        <v>48.665999999999997</v>
      </c>
      <c r="D65" s="88">
        <v>17.303000000000001</v>
      </c>
      <c r="E65" s="14">
        <v>48.6175</v>
      </c>
      <c r="F65" s="85">
        <v>17.5411</v>
      </c>
      <c r="G65" s="12">
        <f t="shared" si="4"/>
        <v>0.84936769799999989</v>
      </c>
      <c r="H65" s="16">
        <f t="shared" si="4"/>
        <v>0.30198925900000001</v>
      </c>
      <c r="I65" s="14">
        <f t="shared" si="4"/>
        <v>0.84852122750000003</v>
      </c>
      <c r="J65" s="17">
        <f t="shared" si="4"/>
        <v>0.30614481830000001</v>
      </c>
      <c r="K65" s="9"/>
      <c r="L65" s="28">
        <f t="shared" si="1"/>
        <v>2.0641066011056127E-6</v>
      </c>
      <c r="M65" s="28">
        <f t="shared" si="2"/>
        <v>2.8734007874195782E-3</v>
      </c>
      <c r="N65" s="72">
        <f t="shared" si="3"/>
        <v>18.306436416650133</v>
      </c>
      <c r="O65" s="78"/>
      <c r="P65" s="10"/>
    </row>
    <row r="66" spans="1:16" ht="15" thickBot="1" x14ac:dyDescent="0.35">
      <c r="A66" s="79"/>
      <c r="B66" s="93">
        <v>0.29583333333333334</v>
      </c>
      <c r="C66" s="62">
        <v>48.380499999999998</v>
      </c>
      <c r="D66" s="89">
        <v>17.395299999999999</v>
      </c>
      <c r="E66" s="63">
        <v>48.324399999999997</v>
      </c>
      <c r="F66" s="86">
        <v>17.4361</v>
      </c>
      <c r="G66" s="62">
        <f t="shared" si="4"/>
        <v>0.8443848665</v>
      </c>
      <c r="H66" s="41">
        <f t="shared" si="4"/>
        <v>0.30360017089999997</v>
      </c>
      <c r="I66" s="63">
        <f t="shared" si="4"/>
        <v>0.84340575319999989</v>
      </c>
      <c r="J66" s="65">
        <f t="shared" si="4"/>
        <v>0.3043122533</v>
      </c>
      <c r="K66" s="80"/>
      <c r="L66" s="81">
        <f t="shared" si="1"/>
        <v>2.9564982431850485E-7</v>
      </c>
      <c r="M66" s="81">
        <f t="shared" si="2"/>
        <v>1.0874738681086221E-3</v>
      </c>
      <c r="N66" s="82">
        <f t="shared" si="3"/>
        <v>6.9282960137200318</v>
      </c>
      <c r="O66" s="83"/>
      <c r="P66" s="10"/>
    </row>
    <row r="67" spans="1:16" x14ac:dyDescent="0.3">
      <c r="A67" s="73" t="s">
        <v>29</v>
      </c>
      <c r="B67" s="91">
        <v>0.20486111111111113</v>
      </c>
      <c r="C67" s="51">
        <v>58.683999999999997</v>
      </c>
      <c r="D67" s="87">
        <v>17.565000000000001</v>
      </c>
      <c r="E67" s="53">
        <v>58.666699999999999</v>
      </c>
      <c r="F67" s="84">
        <v>17.7</v>
      </c>
      <c r="G67" s="51">
        <f t="shared" ref="G67:J73" si="5">C67*0.017453</f>
        <v>1.0242118519999999</v>
      </c>
      <c r="H67" s="55">
        <f t="shared" si="5"/>
        <v>0.306561945</v>
      </c>
      <c r="I67" s="53">
        <f t="shared" si="5"/>
        <v>1.0239099151</v>
      </c>
      <c r="J67" s="56">
        <f t="shared" si="5"/>
        <v>0.30891809999999997</v>
      </c>
      <c r="K67" s="74"/>
      <c r="L67" s="75">
        <f t="shared" ref="L67:L73" si="6">SIN((G67-I67)/2)*SIN((G67-I67)/2)+COS(G67)*COS(I67)*SIN((H67-J67)/2)*SIN((H67-J67)/2)</f>
        <v>3.9792799590752862E-7</v>
      </c>
      <c r="M67" s="75">
        <f t="shared" ref="M67:M73" si="7">2*ASIN(SQRT(L67))</f>
        <v>1.2616307679979429E-3</v>
      </c>
      <c r="N67" s="76">
        <f t="shared" ref="N67:N73" si="8">6371*M67</f>
        <v>8.0378496229148944</v>
      </c>
      <c r="O67" s="90">
        <f>SUM(N67:N73)/7</f>
        <v>9.5513569514050527</v>
      </c>
      <c r="P67" s="10"/>
    </row>
    <row r="68" spans="1:16" x14ac:dyDescent="0.3">
      <c r="A68" s="77"/>
      <c r="B68" s="92">
        <v>0.21111111111111111</v>
      </c>
      <c r="C68" s="12">
        <v>57.536999999999999</v>
      </c>
      <c r="D68" s="88">
        <v>17.518999999999998</v>
      </c>
      <c r="E68" s="14">
        <v>57.500799999999998</v>
      </c>
      <c r="F68" s="85">
        <v>17.3461</v>
      </c>
      <c r="G68" s="12">
        <f t="shared" si="5"/>
        <v>1.0041932609999999</v>
      </c>
      <c r="H68" s="16">
        <f t="shared" si="5"/>
        <v>0.30575910699999997</v>
      </c>
      <c r="I68" s="14">
        <f t="shared" si="5"/>
        <v>1.0035614624</v>
      </c>
      <c r="J68" s="17">
        <f t="shared" si="5"/>
        <v>0.3027414833</v>
      </c>
      <c r="K68" s="9"/>
      <c r="L68" s="28">
        <f t="shared" si="6"/>
        <v>7.5635443263644484E-7</v>
      </c>
      <c r="M68" s="28">
        <f t="shared" si="7"/>
        <v>1.739373017299277E-3</v>
      </c>
      <c r="N68" s="72">
        <f t="shared" si="8"/>
        <v>11.081545493213694</v>
      </c>
      <c r="O68" s="78"/>
      <c r="P68" s="10"/>
    </row>
    <row r="69" spans="1:16" x14ac:dyDescent="0.3">
      <c r="A69" s="77"/>
      <c r="B69" s="92">
        <v>0.21666666666666667</v>
      </c>
      <c r="C69" s="12">
        <v>56.643999999999998</v>
      </c>
      <c r="D69" s="88">
        <v>17.486000000000001</v>
      </c>
      <c r="E69" s="14">
        <v>56.5</v>
      </c>
      <c r="F69" s="85">
        <v>17.4833</v>
      </c>
      <c r="G69" s="12">
        <f t="shared" si="5"/>
        <v>0.98860773199999996</v>
      </c>
      <c r="H69" s="16">
        <f t="shared" si="5"/>
        <v>0.30518315800000001</v>
      </c>
      <c r="I69" s="14">
        <f t="shared" si="5"/>
        <v>0.98609449999999998</v>
      </c>
      <c r="J69" s="17">
        <f t="shared" si="5"/>
        <v>0.30513603490000002</v>
      </c>
      <c r="K69" s="9"/>
      <c r="L69" s="28">
        <f t="shared" si="6"/>
        <v>1.5792514228240413E-6</v>
      </c>
      <c r="M69" s="28">
        <f t="shared" si="7"/>
        <v>2.5133660729545633E-3</v>
      </c>
      <c r="N69" s="72">
        <f t="shared" si="8"/>
        <v>16.012655250793522</v>
      </c>
      <c r="O69" s="78"/>
      <c r="P69" s="10"/>
    </row>
    <row r="70" spans="1:16" x14ac:dyDescent="0.3">
      <c r="A70" s="3"/>
      <c r="B70" s="18">
        <v>0.22847222222222222</v>
      </c>
      <c r="C70" s="12">
        <v>54.41</v>
      </c>
      <c r="D70" s="88">
        <v>17.494</v>
      </c>
      <c r="E70" s="14">
        <v>54.387</v>
      </c>
      <c r="F70" s="85">
        <v>17.406700000000001</v>
      </c>
      <c r="G70" s="12">
        <f t="shared" si="5"/>
        <v>0.94961772999999994</v>
      </c>
      <c r="H70" s="16">
        <f t="shared" si="5"/>
        <v>0.30532278200000001</v>
      </c>
      <c r="I70" s="14">
        <f t="shared" si="5"/>
        <v>0.94921631100000003</v>
      </c>
      <c r="J70" s="17">
        <f t="shared" si="5"/>
        <v>0.30379913510000001</v>
      </c>
      <c r="K70" s="7"/>
      <c r="L70" s="28">
        <f t="shared" si="6"/>
        <v>2.3697738095063531E-7</v>
      </c>
      <c r="M70" s="28">
        <f t="shared" si="7"/>
        <v>9.7360649067282617E-4</v>
      </c>
      <c r="N70" s="72">
        <f t="shared" si="8"/>
        <v>6.2028469520765759</v>
      </c>
      <c r="O70" s="78"/>
      <c r="P70" s="10"/>
    </row>
    <row r="71" spans="1:16" x14ac:dyDescent="0.3">
      <c r="A71" s="3"/>
      <c r="B71" s="18">
        <v>0.23750000000000002</v>
      </c>
      <c r="C71" s="12">
        <v>52.87</v>
      </c>
      <c r="D71" s="88">
        <v>17.503</v>
      </c>
      <c r="E71" s="14">
        <v>52.787799999999997</v>
      </c>
      <c r="F71" s="85">
        <v>17.4633</v>
      </c>
      <c r="G71" s="12">
        <f t="shared" si="5"/>
        <v>0.92274010999999989</v>
      </c>
      <c r="H71" s="16">
        <f t="shared" si="5"/>
        <v>0.30547985900000002</v>
      </c>
      <c r="I71" s="14">
        <f t="shared" si="5"/>
        <v>0.92130547339999991</v>
      </c>
      <c r="J71" s="17">
        <f t="shared" si="5"/>
        <v>0.30478697490000001</v>
      </c>
      <c r="K71" s="7"/>
      <c r="L71" s="28">
        <f t="shared" si="6"/>
        <v>5.5836176386905974E-7</v>
      </c>
      <c r="M71" s="28">
        <f t="shared" si="7"/>
        <v>1.4944723052525404E-3</v>
      </c>
      <c r="N71" s="72">
        <f t="shared" si="8"/>
        <v>9.5212830567639344</v>
      </c>
      <c r="O71" s="78"/>
      <c r="P71" s="10"/>
    </row>
    <row r="72" spans="1:16" x14ac:dyDescent="0.3">
      <c r="A72" s="3"/>
      <c r="B72" s="18">
        <v>0.25277777777777777</v>
      </c>
      <c r="C72" s="12">
        <v>50.38</v>
      </c>
      <c r="D72" s="88">
        <v>16.983000000000001</v>
      </c>
      <c r="E72" s="14">
        <v>50.300600000000003</v>
      </c>
      <c r="F72" s="85">
        <v>16.945</v>
      </c>
      <c r="G72" s="12">
        <f t="shared" si="5"/>
        <v>0.87928214000000005</v>
      </c>
      <c r="H72" s="16">
        <f t="shared" si="5"/>
        <v>0.29640429899999998</v>
      </c>
      <c r="I72" s="14">
        <f t="shared" si="5"/>
        <v>0.87789637180000002</v>
      </c>
      <c r="J72" s="17">
        <f t="shared" si="5"/>
        <v>0.29574108500000001</v>
      </c>
      <c r="K72" s="7"/>
      <c r="L72" s="28">
        <f t="shared" si="6"/>
        <v>5.2488148273711666E-7</v>
      </c>
      <c r="M72" s="28">
        <f t="shared" si="7"/>
        <v>1.4489742227806069E-3</v>
      </c>
      <c r="N72" s="72">
        <f t="shared" si="8"/>
        <v>9.2314147733352474</v>
      </c>
      <c r="O72" s="78"/>
      <c r="P72" s="10"/>
    </row>
    <row r="73" spans="1:16" ht="15" thickBot="1" x14ac:dyDescent="0.35">
      <c r="A73" s="94"/>
      <c r="B73" s="95">
        <v>0.26458333333333334</v>
      </c>
      <c r="C73" s="62">
        <v>48.631</v>
      </c>
      <c r="D73" s="89">
        <v>16.655999999999999</v>
      </c>
      <c r="E73" s="63">
        <v>48.574399999999997</v>
      </c>
      <c r="F73" s="86">
        <v>16.690000000000001</v>
      </c>
      <c r="G73" s="62">
        <f t="shared" si="5"/>
        <v>0.84875684299999998</v>
      </c>
      <c r="H73" s="41">
        <f t="shared" si="5"/>
        <v>0.29069716799999995</v>
      </c>
      <c r="I73" s="63">
        <f t="shared" si="5"/>
        <v>0.84776900319999993</v>
      </c>
      <c r="J73" s="65">
        <f t="shared" si="5"/>
        <v>0.29129057000000003</v>
      </c>
      <c r="K73" s="96"/>
      <c r="L73" s="81">
        <f t="shared" si="6"/>
        <v>2.8245305767238382E-7</v>
      </c>
      <c r="M73" s="81">
        <f t="shared" si="7"/>
        <v>1.0629263083876154E-3</v>
      </c>
      <c r="N73" s="82">
        <f t="shared" si="8"/>
        <v>6.7719035107374976</v>
      </c>
      <c r="O73" s="83"/>
      <c r="P73" s="10"/>
    </row>
    <row r="74" spans="1:16" x14ac:dyDescent="0.3">
      <c r="O74" s="9"/>
      <c r="P74" s="10"/>
    </row>
    <row r="75" spans="1:16" x14ac:dyDescent="0.3">
      <c r="O75" s="7"/>
    </row>
    <row r="76" spans="1:16" x14ac:dyDescent="0.3">
      <c r="O76" s="7"/>
    </row>
    <row r="77" spans="1:16" x14ac:dyDescent="0.3">
      <c r="O77" s="7"/>
    </row>
    <row r="78" spans="1:16" x14ac:dyDescent="0.3">
      <c r="O78" s="7"/>
    </row>
  </sheetData>
  <mergeCells count="5">
    <mergeCell ref="L2:N2"/>
    <mergeCell ref="C2:D2"/>
    <mergeCell ref="E2:F2"/>
    <mergeCell ref="G2:H2"/>
    <mergeCell ref="I2:J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941AC-06AF-44DE-8F01-E8DC07C0E2A4}">
  <dimension ref="A1:O31"/>
  <sheetViews>
    <sheetView workbookViewId="0">
      <selection activeCell="B5" sqref="B5"/>
    </sheetView>
  </sheetViews>
  <sheetFormatPr defaultRowHeight="14.4" x14ac:dyDescent="0.3"/>
  <cols>
    <col min="1" max="1" width="10.33203125" customWidth="1"/>
    <col min="6" max="6" width="11.109375" customWidth="1"/>
    <col min="7" max="7" width="11.5546875" customWidth="1"/>
  </cols>
  <sheetData>
    <row r="1" spans="1:15" ht="15" thickBot="1" x14ac:dyDescent="0.35">
      <c r="A1" s="6" t="s">
        <v>15</v>
      </c>
    </row>
    <row r="2" spans="1:15" x14ac:dyDescent="0.3">
      <c r="A2" s="6"/>
      <c r="B2" s="113" t="s">
        <v>33</v>
      </c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5"/>
    </row>
    <row r="3" spans="1:15" x14ac:dyDescent="0.3">
      <c r="B3" s="34"/>
      <c r="C3" s="108" t="s">
        <v>17</v>
      </c>
      <c r="D3" s="109"/>
      <c r="E3" s="109"/>
      <c r="F3" s="110" t="s">
        <v>18</v>
      </c>
      <c r="G3" s="111"/>
      <c r="H3" s="112"/>
      <c r="I3" s="109" t="s">
        <v>7</v>
      </c>
      <c r="J3" s="109"/>
      <c r="K3" s="110" t="s">
        <v>19</v>
      </c>
      <c r="L3" s="112"/>
      <c r="M3" s="22"/>
      <c r="N3" s="22"/>
      <c r="O3" s="36"/>
    </row>
    <row r="4" spans="1:15" x14ac:dyDescent="0.3">
      <c r="B4" s="34" t="s">
        <v>24</v>
      </c>
      <c r="C4" s="25" t="s">
        <v>5</v>
      </c>
      <c r="D4" s="16" t="s">
        <v>6</v>
      </c>
      <c r="E4" s="16" t="s">
        <v>20</v>
      </c>
      <c r="F4" s="26" t="s">
        <v>5</v>
      </c>
      <c r="G4" s="15" t="s">
        <v>6</v>
      </c>
      <c r="H4" s="27" t="s">
        <v>20</v>
      </c>
      <c r="I4" s="16" t="s">
        <v>21</v>
      </c>
      <c r="J4" s="16" t="s">
        <v>22</v>
      </c>
      <c r="K4" s="26" t="s">
        <v>21</v>
      </c>
      <c r="L4" s="27" t="s">
        <v>22</v>
      </c>
      <c r="M4" s="22" t="s">
        <v>10</v>
      </c>
      <c r="N4" s="22" t="s">
        <v>11</v>
      </c>
      <c r="O4" s="36" t="s">
        <v>16</v>
      </c>
    </row>
    <row r="5" spans="1:15" x14ac:dyDescent="0.3">
      <c r="B5" s="37">
        <v>0.33055555555555555</v>
      </c>
      <c r="C5" s="29">
        <v>50.101799999999997</v>
      </c>
      <c r="D5" s="30">
        <v>14.2264</v>
      </c>
      <c r="E5" s="16">
        <v>1950</v>
      </c>
      <c r="F5" s="31">
        <v>50.096708999999997</v>
      </c>
      <c r="G5" s="32">
        <v>13.921936000000001</v>
      </c>
      <c r="H5" s="27">
        <v>7508</v>
      </c>
      <c r="I5" s="16">
        <f t="shared" ref="I5:I27" si="0">0.017453*C5</f>
        <v>0.87442671539999994</v>
      </c>
      <c r="J5" s="16">
        <f t="shared" ref="J5:J27" si="1">0.017453*D5</f>
        <v>0.24829335920000001</v>
      </c>
      <c r="K5" s="26">
        <f t="shared" ref="K5:K27" si="2">0.017453*F5</f>
        <v>0.87433786217699994</v>
      </c>
      <c r="L5" s="27">
        <f t="shared" ref="L5:L27" si="3">0.017453*G5</f>
        <v>0.24297954900800001</v>
      </c>
      <c r="M5" s="22">
        <f>SIN((I5-K5)/2)*SIN((I5-K5)/2)+COS(I5)*COS(K5)*SIN((J5-L5)/2)*SIN((J5-L5)/2)</f>
        <v>2.9066980332896319E-6</v>
      </c>
      <c r="N5" s="22">
        <f>2*ASIN(SQRT(M5))</f>
        <v>3.409809877158442E-3</v>
      </c>
      <c r="O5" s="36">
        <f>6371*N5</f>
        <v>21.723898727376433</v>
      </c>
    </row>
    <row r="6" spans="1:15" x14ac:dyDescent="0.3">
      <c r="B6" s="37">
        <v>0.33194444444444443</v>
      </c>
      <c r="C6" s="29">
        <v>50.074100000000001</v>
      </c>
      <c r="D6" s="30">
        <v>14.1343</v>
      </c>
      <c r="E6" s="16">
        <v>4725</v>
      </c>
      <c r="F6" s="31">
        <v>50.096535000000003</v>
      </c>
      <c r="G6" s="32">
        <v>13.907676</v>
      </c>
      <c r="H6" s="27">
        <v>7558</v>
      </c>
      <c r="I6" s="16">
        <f t="shared" si="0"/>
        <v>0.87394326730000005</v>
      </c>
      <c r="J6" s="16">
        <f t="shared" si="1"/>
        <v>0.24668593789999999</v>
      </c>
      <c r="K6" s="26">
        <f t="shared" si="2"/>
        <v>0.87433482535500007</v>
      </c>
      <c r="L6" s="27">
        <f t="shared" si="3"/>
        <v>0.24273066922799999</v>
      </c>
      <c r="M6" s="22">
        <f t="shared" ref="M6:M11" si="4">SIN((I6-K6)/2)*SIN((I6-K6)/2)+COS(I6)*COS(K6)*SIN((J6-L6)/2)*SIN((J6-L6)/2)</f>
        <v>1.648596265884471E-6</v>
      </c>
      <c r="N6" s="22">
        <f t="shared" ref="N6:N11" si="5">2*ASIN(SQRT(M6))</f>
        <v>2.5679541832687096E-3</v>
      </c>
      <c r="O6" s="36">
        <f t="shared" ref="O6:O27" si="6">6371*N6</f>
        <v>16.36043610160495</v>
      </c>
    </row>
    <row r="7" spans="1:15" x14ac:dyDescent="0.3">
      <c r="B7" s="37">
        <v>0.33402777777777781</v>
      </c>
      <c r="C7" s="29">
        <v>50.086100000000002</v>
      </c>
      <c r="D7" s="30">
        <v>13.7722</v>
      </c>
      <c r="E7" s="16">
        <v>10800</v>
      </c>
      <c r="F7" s="31">
        <v>50.091903000000002</v>
      </c>
      <c r="G7" s="32">
        <v>13.52796</v>
      </c>
      <c r="H7" s="27">
        <v>15631</v>
      </c>
      <c r="I7" s="16">
        <f t="shared" si="0"/>
        <v>0.87415270330000006</v>
      </c>
      <c r="J7" s="16">
        <f t="shared" si="1"/>
        <v>0.24036620659999999</v>
      </c>
      <c r="K7" s="26">
        <f t="shared" si="2"/>
        <v>0.87425398305900004</v>
      </c>
      <c r="L7" s="27">
        <f t="shared" si="3"/>
        <v>0.23610348587999999</v>
      </c>
      <c r="M7" s="22">
        <f t="shared" si="4"/>
        <v>1.8726126649633359E-6</v>
      </c>
      <c r="N7" s="22">
        <f t="shared" si="5"/>
        <v>2.7368696233889076E-3</v>
      </c>
      <c r="O7" s="36">
        <f t="shared" si="6"/>
        <v>17.436596370610729</v>
      </c>
    </row>
    <row r="8" spans="1:15" x14ac:dyDescent="0.3">
      <c r="B8" s="37">
        <v>0.3354166666666667</v>
      </c>
      <c r="C8" s="29">
        <v>50.109699999999997</v>
      </c>
      <c r="D8" s="30">
        <v>13.4703</v>
      </c>
      <c r="E8" s="16">
        <v>13900</v>
      </c>
      <c r="F8" s="31">
        <v>50.089246000000003</v>
      </c>
      <c r="G8" s="32">
        <v>13.472098000000001</v>
      </c>
      <c r="H8" s="48">
        <v>14385</v>
      </c>
      <c r="I8" s="16">
        <f t="shared" si="0"/>
        <v>0.87456459409999998</v>
      </c>
      <c r="J8" s="16">
        <f t="shared" si="1"/>
        <v>0.2350971459</v>
      </c>
      <c r="K8" s="26">
        <f t="shared" si="2"/>
        <v>0.87420761043799999</v>
      </c>
      <c r="L8" s="27">
        <f t="shared" si="3"/>
        <v>0.235128526394</v>
      </c>
      <c r="M8" s="22">
        <f t="shared" si="4"/>
        <v>3.1960633390781155E-8</v>
      </c>
      <c r="N8" s="22">
        <f t="shared" si="5"/>
        <v>3.57550744545583E-4</v>
      </c>
      <c r="O8" s="36">
        <f t="shared" si="6"/>
        <v>2.2779557934999093</v>
      </c>
    </row>
    <row r="9" spans="1:15" x14ac:dyDescent="0.3">
      <c r="B9" s="37">
        <v>0.33611111111111108</v>
      </c>
      <c r="C9" s="29">
        <v>50.121400000000001</v>
      </c>
      <c r="D9" s="30">
        <v>13.313599999999999</v>
      </c>
      <c r="E9" s="16">
        <v>16750</v>
      </c>
      <c r="F9" s="31">
        <v>50.089064999999998</v>
      </c>
      <c r="G9" s="32">
        <v>13.312039</v>
      </c>
      <c r="H9" s="27">
        <v>16792</v>
      </c>
      <c r="I9" s="16">
        <f t="shared" si="0"/>
        <v>0.87476879419999998</v>
      </c>
      <c r="J9" s="16">
        <f t="shared" si="1"/>
        <v>0.23236226079999997</v>
      </c>
      <c r="K9" s="26">
        <f t="shared" si="2"/>
        <v>0.87420445144499992</v>
      </c>
      <c r="L9" s="27">
        <f t="shared" si="3"/>
        <v>0.23233501666700002</v>
      </c>
      <c r="M9" s="22">
        <f t="shared" si="4"/>
        <v>7.9697020514935901E-8</v>
      </c>
      <c r="N9" s="22">
        <f t="shared" si="5"/>
        <v>5.6461322206317855E-4</v>
      </c>
      <c r="O9" s="36">
        <f t="shared" si="6"/>
        <v>3.5971508377645107</v>
      </c>
    </row>
    <row r="10" spans="1:15" x14ac:dyDescent="0.3">
      <c r="B10" s="37">
        <v>0.33749999999999997</v>
      </c>
      <c r="C10" s="29">
        <v>50.145299999999999</v>
      </c>
      <c r="D10" s="16">
        <v>12.992100000000001</v>
      </c>
      <c r="E10" s="16">
        <v>21050</v>
      </c>
      <c r="F10" s="31">
        <v>50.086655</v>
      </c>
      <c r="G10" s="32">
        <v>12.982953999999999</v>
      </c>
      <c r="H10" s="27">
        <v>20542</v>
      </c>
      <c r="I10" s="16">
        <f t="shared" si="0"/>
        <v>0.87518592089999991</v>
      </c>
      <c r="J10" s="16">
        <f t="shared" si="1"/>
        <v>0.2267511213</v>
      </c>
      <c r="K10" s="26">
        <f t="shared" si="2"/>
        <v>0.87416238971500004</v>
      </c>
      <c r="L10" s="27">
        <f t="shared" si="3"/>
        <v>0.226591496162</v>
      </c>
      <c r="M10" s="22">
        <f t="shared" si="4"/>
        <v>2.6452334493808279E-7</v>
      </c>
      <c r="N10" s="22">
        <f t="shared" si="5"/>
        <v>1.0286367060576558E-3</v>
      </c>
      <c r="O10" s="36">
        <f t="shared" si="6"/>
        <v>6.5534444542933254</v>
      </c>
    </row>
    <row r="11" spans="1:15" x14ac:dyDescent="0.3">
      <c r="B11" s="37">
        <v>0.33958333333333335</v>
      </c>
      <c r="C11" s="29">
        <v>50.183</v>
      </c>
      <c r="D11" s="16">
        <v>12.453099999999999</v>
      </c>
      <c r="E11" s="16">
        <v>26425</v>
      </c>
      <c r="F11" s="31">
        <v>50.185930999999997</v>
      </c>
      <c r="G11" s="32">
        <v>12.467722999999999</v>
      </c>
      <c r="H11" s="27">
        <v>25844</v>
      </c>
      <c r="I11" s="16">
        <f t="shared" si="0"/>
        <v>0.87584389900000004</v>
      </c>
      <c r="J11" s="16">
        <f t="shared" si="1"/>
        <v>0.21734395429999998</v>
      </c>
      <c r="K11" s="26">
        <f t="shared" si="2"/>
        <v>0.87589505374299992</v>
      </c>
      <c r="L11" s="27">
        <f t="shared" si="3"/>
        <v>0.21759916951899999</v>
      </c>
      <c r="M11" s="22">
        <f t="shared" si="4"/>
        <v>7.3308706991485174E-9</v>
      </c>
      <c r="N11" s="22">
        <f t="shared" si="5"/>
        <v>1.7124100813838264E-4</v>
      </c>
      <c r="O11" s="36">
        <f t="shared" si="6"/>
        <v>1.0909764628496357</v>
      </c>
    </row>
    <row r="12" spans="1:15" x14ac:dyDescent="0.3">
      <c r="B12" s="37">
        <v>0.34097222222222223</v>
      </c>
      <c r="C12" s="29">
        <v>50.189100000000003</v>
      </c>
      <c r="D12" s="30">
        <v>11.9602</v>
      </c>
      <c r="E12" s="16">
        <v>30000</v>
      </c>
      <c r="F12" s="31">
        <v>50.188937000000003</v>
      </c>
      <c r="G12" s="32">
        <v>12.004246999999999</v>
      </c>
      <c r="H12" s="27">
        <v>29705</v>
      </c>
      <c r="I12" s="16">
        <f t="shared" si="0"/>
        <v>0.87595036230000001</v>
      </c>
      <c r="J12" s="16">
        <f t="shared" si="1"/>
        <v>0.2087413706</v>
      </c>
      <c r="K12" s="26">
        <f t="shared" si="2"/>
        <v>0.87594751746100008</v>
      </c>
      <c r="L12" s="27">
        <f t="shared" si="3"/>
        <v>0.20951012289099999</v>
      </c>
      <c r="M12" s="22">
        <f t="shared" ref="M12:M19" si="7">SIN((I12-K12)/2)*SIN((I12-K12)/2)+COS(I12)*COS(K12)*SIN((J12-L12)/2)*SIN((J12-L12)/2)</f>
        <v>6.0569115113686788E-8</v>
      </c>
      <c r="N12" s="22">
        <f t="shared" ref="N12:N19" si="8">2*ASIN(SQRT(M12))</f>
        <v>4.9221587270854817E-4</v>
      </c>
      <c r="O12" s="36">
        <f t="shared" si="6"/>
        <v>3.1359073250261602</v>
      </c>
    </row>
    <row r="13" spans="1:15" x14ac:dyDescent="0.3">
      <c r="B13" s="37">
        <v>0.34236111111111112</v>
      </c>
      <c r="C13" s="29">
        <v>50.192300000000003</v>
      </c>
      <c r="D13" s="30">
        <v>11.5219</v>
      </c>
      <c r="E13" s="16">
        <v>31775</v>
      </c>
      <c r="F13" s="31">
        <v>50.191226</v>
      </c>
      <c r="G13" s="32">
        <v>11.535328</v>
      </c>
      <c r="H13" s="27">
        <v>32140</v>
      </c>
      <c r="I13" s="16">
        <f t="shared" si="0"/>
        <v>0.87600621190000005</v>
      </c>
      <c r="J13" s="16">
        <f t="shared" si="1"/>
        <v>0.2010917207</v>
      </c>
      <c r="K13" s="26">
        <f t="shared" si="2"/>
        <v>0.87598746737800004</v>
      </c>
      <c r="L13" s="27">
        <f t="shared" si="3"/>
        <v>0.20132607958400001</v>
      </c>
      <c r="M13" s="22">
        <f t="shared" si="7"/>
        <v>5.7161338491492714E-9</v>
      </c>
      <c r="N13" s="22">
        <f t="shared" si="8"/>
        <v>1.5121023589745062E-4</v>
      </c>
      <c r="O13" s="36">
        <f t="shared" si="6"/>
        <v>0.96336041290265784</v>
      </c>
    </row>
    <row r="14" spans="1:15" x14ac:dyDescent="0.3">
      <c r="B14" s="37">
        <v>0.34513888888888888</v>
      </c>
      <c r="C14" s="29">
        <v>50.1907</v>
      </c>
      <c r="D14" s="30">
        <v>10.8551</v>
      </c>
      <c r="E14" s="16">
        <v>34875</v>
      </c>
      <c r="F14" s="31">
        <v>50.195794999999997</v>
      </c>
      <c r="G14" s="32">
        <v>10.919207999999999</v>
      </c>
      <c r="H14" s="27">
        <v>35679</v>
      </c>
      <c r="I14" s="16">
        <f t="shared" si="0"/>
        <v>0.87597828710000003</v>
      </c>
      <c r="J14" s="16">
        <f t="shared" si="1"/>
        <v>0.1894540603</v>
      </c>
      <c r="K14" s="26">
        <f t="shared" si="2"/>
        <v>0.87606721013499989</v>
      </c>
      <c r="L14" s="27">
        <f t="shared" si="3"/>
        <v>0.19057293722399998</v>
      </c>
      <c r="M14" s="22">
        <f t="shared" si="7"/>
        <v>1.3025464424116323E-7</v>
      </c>
      <c r="N14" s="22">
        <f t="shared" si="8"/>
        <v>7.2181618129988679E-4</v>
      </c>
      <c r="O14" s="36">
        <f t="shared" si="6"/>
        <v>4.5986908910615787</v>
      </c>
    </row>
    <row r="15" spans="1:15" x14ac:dyDescent="0.3">
      <c r="B15" s="37">
        <v>0.35069444444444442</v>
      </c>
      <c r="C15" s="29">
        <v>50.0657</v>
      </c>
      <c r="D15" s="30">
        <v>9.2429000000000006</v>
      </c>
      <c r="E15" s="16">
        <v>36000</v>
      </c>
      <c r="F15" s="31">
        <v>50.066194000000003</v>
      </c>
      <c r="G15" s="32">
        <v>9.4002110000000005</v>
      </c>
      <c r="H15" s="27">
        <v>36002</v>
      </c>
      <c r="I15" s="16">
        <f t="shared" si="0"/>
        <v>0.87379666209999995</v>
      </c>
      <c r="J15" s="16">
        <f t="shared" si="1"/>
        <v>0.16131633370000001</v>
      </c>
      <c r="K15" s="26">
        <f t="shared" si="2"/>
        <v>0.87380528388200007</v>
      </c>
      <c r="L15" s="27">
        <f t="shared" si="3"/>
        <v>0.164061882583</v>
      </c>
      <c r="M15" s="22">
        <f t="shared" si="7"/>
        <v>7.7654359584284136E-7</v>
      </c>
      <c r="N15" s="22">
        <f t="shared" si="8"/>
        <v>1.7624344491067767E-3</v>
      </c>
      <c r="O15" s="36">
        <f t="shared" si="6"/>
        <v>11.228469875259275</v>
      </c>
    </row>
    <row r="16" spans="1:15" x14ac:dyDescent="0.3">
      <c r="B16" s="37">
        <v>0.35416666666666669</v>
      </c>
      <c r="C16" s="29">
        <v>50.055199999999999</v>
      </c>
      <c r="D16" s="30">
        <v>8.2858000000000001</v>
      </c>
      <c r="E16" s="16">
        <v>36000</v>
      </c>
      <c r="F16" s="31">
        <v>50.056271000000002</v>
      </c>
      <c r="G16" s="32">
        <v>8.4056899999999999</v>
      </c>
      <c r="H16" s="27">
        <v>36002</v>
      </c>
      <c r="I16" s="16">
        <f t="shared" si="0"/>
        <v>0.8736134056</v>
      </c>
      <c r="J16" s="16">
        <f t="shared" si="1"/>
        <v>0.14461206739999999</v>
      </c>
      <c r="K16" s="26">
        <f t="shared" si="2"/>
        <v>0.87363209776299999</v>
      </c>
      <c r="L16" s="27">
        <f t="shared" si="3"/>
        <v>0.14670450757</v>
      </c>
      <c r="M16" s="22">
        <f t="shared" si="7"/>
        <v>4.5130717933694607E-7</v>
      </c>
      <c r="N16" s="22">
        <f t="shared" si="8"/>
        <v>1.3435881024029437E-3</v>
      </c>
      <c r="O16" s="36">
        <f t="shared" si="6"/>
        <v>8.5599998004091535</v>
      </c>
    </row>
    <row r="17" spans="2:15" x14ac:dyDescent="0.3">
      <c r="B17" s="37">
        <v>0.3576388888888889</v>
      </c>
      <c r="C17" s="29">
        <v>50.037500000000001</v>
      </c>
      <c r="D17" s="30">
        <v>7.3578999999999999</v>
      </c>
      <c r="E17" s="16">
        <v>36000</v>
      </c>
      <c r="F17" s="31">
        <v>50.040486999999999</v>
      </c>
      <c r="G17" s="32">
        <v>7.5207959999999998</v>
      </c>
      <c r="H17" s="27">
        <v>36002</v>
      </c>
      <c r="I17" s="16">
        <f t="shared" si="0"/>
        <v>0.8733044875</v>
      </c>
      <c r="J17" s="16">
        <f t="shared" si="1"/>
        <v>0.1284174287</v>
      </c>
      <c r="K17" s="26">
        <f t="shared" si="2"/>
        <v>0.87335661961099997</v>
      </c>
      <c r="L17" s="27">
        <f t="shared" si="3"/>
        <v>0.13126045258799998</v>
      </c>
      <c r="M17" s="22">
        <f t="shared" si="7"/>
        <v>8.3425683485831321E-7</v>
      </c>
      <c r="N17" s="22">
        <f t="shared" si="8"/>
        <v>1.8267534774602057E-3</v>
      </c>
      <c r="O17" s="36">
        <f t="shared" si="6"/>
        <v>11.63824640489897</v>
      </c>
    </row>
    <row r="18" spans="2:15" x14ac:dyDescent="0.3">
      <c r="B18" s="37">
        <v>0.36180555555555555</v>
      </c>
      <c r="C18" s="29">
        <v>49.904200000000003</v>
      </c>
      <c r="D18" s="30">
        <v>6.1677999999999997</v>
      </c>
      <c r="E18" s="16">
        <v>35975</v>
      </c>
      <c r="F18" s="31">
        <v>49.909230000000001</v>
      </c>
      <c r="G18" s="32">
        <v>6.3754150000000003</v>
      </c>
      <c r="H18" s="27">
        <v>36002</v>
      </c>
      <c r="I18" s="16">
        <f t="shared" si="0"/>
        <v>0.87097800260000002</v>
      </c>
      <c r="J18" s="16">
        <f t="shared" si="1"/>
        <v>0.10764661339999999</v>
      </c>
      <c r="K18" s="26">
        <f t="shared" si="2"/>
        <v>0.87106579119000005</v>
      </c>
      <c r="L18" s="27">
        <f t="shared" si="3"/>
        <v>0.111270117995</v>
      </c>
      <c r="M18" s="22">
        <f t="shared" si="7"/>
        <v>1.3634647697155285E-6</v>
      </c>
      <c r="N18" s="22">
        <f t="shared" si="8"/>
        <v>2.3353504143016355E-3</v>
      </c>
      <c r="O18" s="36">
        <f t="shared" si="6"/>
        <v>14.878517489515719</v>
      </c>
    </row>
    <row r="19" spans="2:15" x14ac:dyDescent="0.3">
      <c r="B19" s="37">
        <v>0.36458333333333331</v>
      </c>
      <c r="C19" s="29">
        <v>49.673299999999998</v>
      </c>
      <c r="D19" s="30">
        <v>5.5575999999999999</v>
      </c>
      <c r="E19" s="16">
        <v>31000</v>
      </c>
      <c r="F19" s="31">
        <v>49.692104</v>
      </c>
      <c r="G19" s="32">
        <v>5.6576310000000003</v>
      </c>
      <c r="H19" s="27">
        <v>30931</v>
      </c>
      <c r="I19" s="16">
        <f t="shared" si="0"/>
        <v>0.86694810489999996</v>
      </c>
      <c r="J19" s="16">
        <f t="shared" si="1"/>
        <v>9.6996792799999995E-2</v>
      </c>
      <c r="K19" s="26">
        <f t="shared" si="2"/>
        <v>0.867276291112</v>
      </c>
      <c r="L19" s="27">
        <f t="shared" si="3"/>
        <v>9.8742633842999999E-2</v>
      </c>
      <c r="M19" s="22">
        <f t="shared" si="7"/>
        <v>3.4593306878878862E-7</v>
      </c>
      <c r="N19" s="22">
        <f t="shared" si="8"/>
        <v>1.1763215694336174E-3</v>
      </c>
      <c r="O19" s="36">
        <f t="shared" si="6"/>
        <v>7.4943447188615764</v>
      </c>
    </row>
    <row r="20" spans="2:15" x14ac:dyDescent="0.3">
      <c r="B20" s="37">
        <v>0.36874999999999997</v>
      </c>
      <c r="C20" s="29">
        <v>49.5764</v>
      </c>
      <c r="D20" s="30">
        <v>4.4756</v>
      </c>
      <c r="E20" s="16">
        <v>25350</v>
      </c>
      <c r="F20" s="31">
        <v>49.595517999999998</v>
      </c>
      <c r="G20" s="32">
        <v>4.4890980000000003</v>
      </c>
      <c r="H20" s="27">
        <v>24988</v>
      </c>
      <c r="I20" s="16">
        <f t="shared" si="0"/>
        <v>0.86525690919999998</v>
      </c>
      <c r="J20" s="16">
        <f t="shared" si="1"/>
        <v>7.8112646800000005E-2</v>
      </c>
      <c r="K20" s="26">
        <f t="shared" si="2"/>
        <v>0.86559057565399999</v>
      </c>
      <c r="L20" s="27">
        <f t="shared" si="3"/>
        <v>7.8348227394000006E-2</v>
      </c>
      <c r="M20" s="22">
        <f t="shared" ref="M20:M27" si="9">SIN((I20-K20)/2)*SIN((I20-K20)/2)+COS(I20)*COS(K20)*SIN((J20-L20)/2)*SIN((J20-L20)/2)</f>
        <v>3.3665017094566695E-8</v>
      </c>
      <c r="N20" s="22">
        <f t="shared" ref="N20:N27" si="10">2*ASIN(SQRT(M20))</f>
        <v>3.669605835636547E-4</v>
      </c>
      <c r="O20" s="36">
        <f t="shared" si="6"/>
        <v>2.3379058778840442</v>
      </c>
    </row>
    <row r="21" spans="2:15" x14ac:dyDescent="0.3">
      <c r="B21" s="37">
        <v>0.37152777777777773</v>
      </c>
      <c r="C21" s="29">
        <v>49.493200000000002</v>
      </c>
      <c r="D21" s="30">
        <v>3.9140000000000001</v>
      </c>
      <c r="E21" s="16">
        <v>17050</v>
      </c>
      <c r="F21" s="31">
        <v>49.486809999999998</v>
      </c>
      <c r="G21" s="32">
        <v>3.8016709999999998</v>
      </c>
      <c r="H21" s="27">
        <v>17346</v>
      </c>
      <c r="I21" s="16">
        <f t="shared" si="0"/>
        <v>0.8638048196</v>
      </c>
      <c r="J21" s="16">
        <f t="shared" si="1"/>
        <v>6.8311042000000002E-2</v>
      </c>
      <c r="K21" s="26">
        <f t="shared" si="2"/>
        <v>0.86369329492999991</v>
      </c>
      <c r="L21" s="27">
        <f t="shared" si="3"/>
        <v>6.6350563963E-2</v>
      </c>
      <c r="M21" s="22">
        <f t="shared" si="9"/>
        <v>4.0856639443565298E-7</v>
      </c>
      <c r="N21" s="22">
        <f t="shared" si="10"/>
        <v>1.2783840582201128E-3</v>
      </c>
      <c r="O21" s="36">
        <f t="shared" si="6"/>
        <v>8.1445848349203391</v>
      </c>
    </row>
    <row r="22" spans="2:15" x14ac:dyDescent="0.3">
      <c r="B22" s="37">
        <v>0.37222222222222223</v>
      </c>
      <c r="C22" s="29">
        <v>49.475900000000003</v>
      </c>
      <c r="D22" s="30">
        <v>3.7995999999999999</v>
      </c>
      <c r="E22" s="16">
        <v>16025</v>
      </c>
      <c r="F22" s="31">
        <v>49.464227999999999</v>
      </c>
      <c r="G22" s="32">
        <v>3.715449</v>
      </c>
      <c r="H22" s="27">
        <v>15609</v>
      </c>
      <c r="I22" s="16">
        <f t="shared" si="0"/>
        <v>0.86350288270000009</v>
      </c>
      <c r="J22" s="16">
        <f t="shared" si="1"/>
        <v>6.6314418799999997E-2</v>
      </c>
      <c r="K22" s="26">
        <f t="shared" si="2"/>
        <v>0.86329917128399991</v>
      </c>
      <c r="L22" s="27">
        <f t="shared" si="3"/>
        <v>6.4845731397000006E-2</v>
      </c>
      <c r="M22" s="22">
        <f t="shared" si="9"/>
        <v>2.3811141411817468E-7</v>
      </c>
      <c r="N22" s="22">
        <f t="shared" si="10"/>
        <v>9.7593326209775692E-4</v>
      </c>
      <c r="O22" s="36">
        <f t="shared" si="6"/>
        <v>6.2176708128248093</v>
      </c>
    </row>
    <row r="23" spans="2:15" x14ac:dyDescent="0.3">
      <c r="B23" s="37">
        <v>0.37291666666666662</v>
      </c>
      <c r="C23" s="29">
        <v>49.464399999999998</v>
      </c>
      <c r="D23" s="30">
        <v>3.7241</v>
      </c>
      <c r="E23" s="16">
        <v>14400</v>
      </c>
      <c r="F23" s="31">
        <v>49.451143999999999</v>
      </c>
      <c r="G23" s="32">
        <v>3.6373890000000002</v>
      </c>
      <c r="H23" s="27">
        <v>14194</v>
      </c>
      <c r="I23" s="16">
        <f t="shared" si="0"/>
        <v>0.86330217319999991</v>
      </c>
      <c r="J23" s="16">
        <f t="shared" si="1"/>
        <v>6.4996717299999993E-2</v>
      </c>
      <c r="K23" s="26">
        <f t="shared" si="2"/>
        <v>0.86307081623199999</v>
      </c>
      <c r="L23" s="27">
        <f t="shared" si="3"/>
        <v>6.3483350217000009E-2</v>
      </c>
      <c r="M23" s="22">
        <f t="shared" si="9"/>
        <v>2.5530664009451534E-7</v>
      </c>
      <c r="N23" s="22">
        <f t="shared" si="10"/>
        <v>1.0105575922661279E-3</v>
      </c>
      <c r="O23" s="36">
        <f t="shared" si="6"/>
        <v>6.4382624203275007</v>
      </c>
    </row>
    <row r="24" spans="2:15" x14ac:dyDescent="0.3">
      <c r="B24" s="37">
        <v>0.37361111111111112</v>
      </c>
      <c r="C24" s="29">
        <v>49.453000000000003</v>
      </c>
      <c r="D24" s="30">
        <v>3.6493000000000002</v>
      </c>
      <c r="E24" s="16">
        <v>13350</v>
      </c>
      <c r="F24" s="31">
        <v>49.434258</v>
      </c>
      <c r="G24" s="32">
        <v>3.5382699999999998</v>
      </c>
      <c r="H24" s="27">
        <v>13303</v>
      </c>
      <c r="I24" s="16">
        <f t="shared" si="0"/>
        <v>0.86310320900000004</v>
      </c>
      <c r="J24" s="16">
        <f t="shared" si="1"/>
        <v>6.3691232900000005E-2</v>
      </c>
      <c r="K24" s="26">
        <f t="shared" si="2"/>
        <v>0.86277610487400003</v>
      </c>
      <c r="L24" s="27">
        <f t="shared" si="3"/>
        <v>6.1753426309999998E-2</v>
      </c>
      <c r="M24" s="22">
        <f t="shared" si="9"/>
        <v>4.2363345908645437E-7</v>
      </c>
      <c r="N24" s="22">
        <f t="shared" si="10"/>
        <v>1.3017427071556607E-3</v>
      </c>
      <c r="O24" s="36">
        <f t="shared" si="6"/>
        <v>8.2934027872887146</v>
      </c>
    </row>
    <row r="25" spans="2:15" x14ac:dyDescent="0.3">
      <c r="B25" s="37">
        <v>0.3743055555555555</v>
      </c>
      <c r="C25" s="29">
        <v>49.393000000000001</v>
      </c>
      <c r="D25" s="30">
        <v>3.4279999999999999</v>
      </c>
      <c r="E25" s="16">
        <v>10900</v>
      </c>
      <c r="F25" s="31">
        <v>49.370747999999999</v>
      </c>
      <c r="G25" s="32">
        <v>3.3439939999999999</v>
      </c>
      <c r="H25" s="27">
        <v>11627</v>
      </c>
      <c r="I25" s="16">
        <f t="shared" si="0"/>
        <v>0.862056029</v>
      </c>
      <c r="J25" s="16">
        <f t="shared" si="1"/>
        <v>5.9828883999999999E-2</v>
      </c>
      <c r="K25" s="26">
        <f t="shared" si="2"/>
        <v>0.86166766484399993</v>
      </c>
      <c r="L25" s="27">
        <f t="shared" si="3"/>
        <v>5.8362727281999996E-2</v>
      </c>
      <c r="M25" s="22">
        <f t="shared" si="9"/>
        <v>2.654766584608005E-7</v>
      </c>
      <c r="N25" s="22">
        <f t="shared" si="10"/>
        <v>1.0304885869400447E-3</v>
      </c>
      <c r="O25" s="36">
        <f t="shared" si="6"/>
        <v>6.5652427873950252</v>
      </c>
    </row>
    <row r="26" spans="2:15" x14ac:dyDescent="0.3">
      <c r="B26" s="37">
        <v>0.3756944444444445</v>
      </c>
      <c r="C26" s="29">
        <v>49.265500000000003</v>
      </c>
      <c r="D26" s="30">
        <v>3.3182</v>
      </c>
      <c r="E26" s="16">
        <v>7175</v>
      </c>
      <c r="F26" s="31">
        <v>49.285380000000004</v>
      </c>
      <c r="G26" s="32">
        <v>3.1557219999999999</v>
      </c>
      <c r="H26" s="27">
        <v>8869</v>
      </c>
      <c r="I26" s="16">
        <f t="shared" si="0"/>
        <v>0.85983077150000009</v>
      </c>
      <c r="J26" s="16">
        <f t="shared" si="1"/>
        <v>5.7912544599999997E-2</v>
      </c>
      <c r="K26" s="26">
        <f t="shared" si="2"/>
        <v>0.86017773714000001</v>
      </c>
      <c r="L26" s="27">
        <f t="shared" si="3"/>
        <v>5.5076816065999998E-2</v>
      </c>
      <c r="M26" s="22">
        <f t="shared" si="9"/>
        <v>8.858375808195498E-7</v>
      </c>
      <c r="N26" s="22">
        <f t="shared" si="10"/>
        <v>1.8823791779437851E-3</v>
      </c>
      <c r="O26" s="36">
        <f t="shared" si="6"/>
        <v>11.992637742679856</v>
      </c>
    </row>
    <row r="27" spans="2:15" ht="15" thickBot="1" x14ac:dyDescent="0.35">
      <c r="B27" s="38">
        <v>0.37708333333333338</v>
      </c>
      <c r="C27" s="39">
        <v>49.183100000000003</v>
      </c>
      <c r="D27" s="40">
        <v>3.2488000000000001</v>
      </c>
      <c r="E27" s="41">
        <v>4650</v>
      </c>
      <c r="F27" s="42">
        <v>49.244686999999999</v>
      </c>
      <c r="G27" s="43">
        <v>3.0659749999999999</v>
      </c>
      <c r="H27" s="44">
        <v>6702</v>
      </c>
      <c r="I27" s="41">
        <f t="shared" si="0"/>
        <v>0.85839264430000006</v>
      </c>
      <c r="J27" s="41">
        <f t="shared" si="1"/>
        <v>5.6701306399999998E-2</v>
      </c>
      <c r="K27" s="45">
        <f t="shared" si="2"/>
        <v>0.85946752221099998</v>
      </c>
      <c r="L27" s="44">
        <f t="shared" si="3"/>
        <v>5.3510461674999996E-2</v>
      </c>
      <c r="M27" s="46">
        <f t="shared" si="9"/>
        <v>1.3750330111221006E-6</v>
      </c>
      <c r="N27" s="46">
        <f t="shared" si="10"/>
        <v>2.3452365691854263E-3</v>
      </c>
      <c r="O27" s="47">
        <f t="shared" si="6"/>
        <v>14.941502182280351</v>
      </c>
    </row>
    <row r="28" spans="2:15" x14ac:dyDescent="0.3">
      <c r="B28" s="20"/>
      <c r="C28" s="2"/>
      <c r="D28" s="2"/>
      <c r="I28" s="7"/>
      <c r="J28" s="7"/>
      <c r="K28" s="7"/>
      <c r="L28" s="7"/>
    </row>
    <row r="29" spans="2:15" x14ac:dyDescent="0.3">
      <c r="B29" s="20"/>
      <c r="C29" s="2"/>
      <c r="D29" s="2"/>
      <c r="I29" s="7"/>
      <c r="J29" s="7"/>
      <c r="K29" s="7"/>
      <c r="L29" s="7"/>
    </row>
    <row r="30" spans="2:15" x14ac:dyDescent="0.3">
      <c r="B30" s="20"/>
      <c r="C30" s="2"/>
      <c r="D30" s="2"/>
      <c r="I30" s="7"/>
      <c r="J30" s="7"/>
      <c r="K30" s="7"/>
      <c r="L30" s="7"/>
    </row>
    <row r="31" spans="2:15" x14ac:dyDescent="0.3">
      <c r="D31" s="21"/>
      <c r="I31" s="7"/>
      <c r="J31" s="7"/>
      <c r="K31" s="7"/>
      <c r="L31" s="7"/>
    </row>
  </sheetData>
  <mergeCells count="5">
    <mergeCell ref="C3:E3"/>
    <mergeCell ref="F3:H3"/>
    <mergeCell ref="I3:J3"/>
    <mergeCell ref="K3:L3"/>
    <mergeCell ref="B2:O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D5141-B69F-4877-8344-B08548BD65B7}">
  <dimension ref="A1:P45"/>
  <sheetViews>
    <sheetView workbookViewId="0">
      <selection activeCell="I6" sqref="I6"/>
    </sheetView>
  </sheetViews>
  <sheetFormatPr defaultRowHeight="14.4" x14ac:dyDescent="0.3"/>
  <cols>
    <col min="5" max="5" width="11.6640625" customWidth="1"/>
    <col min="6" max="6" width="12.21875" customWidth="1"/>
    <col min="7" max="7" width="11.109375" customWidth="1"/>
    <col min="8" max="8" width="11.33203125" customWidth="1"/>
    <col min="9" max="9" width="11.5546875" customWidth="1"/>
    <col min="15" max="15" width="17.6640625" customWidth="1"/>
  </cols>
  <sheetData>
    <row r="1" spans="1:16" ht="15" thickBot="1" x14ac:dyDescent="0.35">
      <c r="A1" s="6" t="s">
        <v>30</v>
      </c>
    </row>
    <row r="2" spans="1:16" x14ac:dyDescent="0.3">
      <c r="A2" s="7"/>
      <c r="B2" s="113" t="s">
        <v>34</v>
      </c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5"/>
      <c r="P2" s="7"/>
    </row>
    <row r="3" spans="1:16" x14ac:dyDescent="0.3">
      <c r="A3" s="7"/>
      <c r="B3" s="3"/>
      <c r="C3" s="108" t="s">
        <v>7</v>
      </c>
      <c r="D3" s="109"/>
      <c r="E3" s="109"/>
      <c r="F3" s="110" t="s">
        <v>19</v>
      </c>
      <c r="G3" s="111"/>
      <c r="H3" s="112"/>
      <c r="I3" s="109" t="s">
        <v>7</v>
      </c>
      <c r="J3" s="109"/>
      <c r="K3" s="110" t="s">
        <v>19</v>
      </c>
      <c r="L3" s="112"/>
      <c r="M3" s="7"/>
      <c r="N3" s="7"/>
      <c r="O3" s="4"/>
      <c r="P3" s="7"/>
    </row>
    <row r="4" spans="1:16" x14ac:dyDescent="0.3">
      <c r="A4" s="7"/>
      <c r="B4" s="34" t="s">
        <v>24</v>
      </c>
      <c r="C4" s="25" t="s">
        <v>5</v>
      </c>
      <c r="D4" s="100" t="s">
        <v>6</v>
      </c>
      <c r="E4" s="100" t="s">
        <v>25</v>
      </c>
      <c r="F4" s="26" t="s">
        <v>5</v>
      </c>
      <c r="G4" s="101" t="s">
        <v>6</v>
      </c>
      <c r="H4" s="27" t="s">
        <v>25</v>
      </c>
      <c r="I4" s="100" t="s">
        <v>21</v>
      </c>
      <c r="J4" s="100" t="s">
        <v>22</v>
      </c>
      <c r="K4" s="26" t="s">
        <v>21</v>
      </c>
      <c r="L4" s="27" t="s">
        <v>22</v>
      </c>
      <c r="M4" s="28" t="s">
        <v>10</v>
      </c>
      <c r="N4" s="28" t="s">
        <v>11</v>
      </c>
      <c r="O4" s="35" t="s">
        <v>14</v>
      </c>
      <c r="P4" s="22"/>
    </row>
    <row r="5" spans="1:16" x14ac:dyDescent="0.3">
      <c r="A5" s="7"/>
      <c r="B5" s="97">
        <v>0.36944444444444446</v>
      </c>
      <c r="C5" s="29">
        <v>49.256700000000002</v>
      </c>
      <c r="D5" s="30">
        <v>14.939399999999999</v>
      </c>
      <c r="E5" s="100">
        <v>444</v>
      </c>
      <c r="F5" s="31">
        <v>49.267136999999998</v>
      </c>
      <c r="G5" s="32">
        <v>14.925293999999999</v>
      </c>
      <c r="H5" s="27">
        <v>395</v>
      </c>
      <c r="I5" s="100">
        <f t="shared" ref="I5:I32" si="0">0.017453*C5</f>
        <v>0.85967718510000002</v>
      </c>
      <c r="J5" s="100">
        <f t="shared" ref="J5:J32" si="1">0.017453*D5</f>
        <v>0.2607373482</v>
      </c>
      <c r="K5" s="26">
        <f t="shared" ref="K5:K32" si="2">0.017453*F5</f>
        <v>0.85985934206100001</v>
      </c>
      <c r="L5" s="27">
        <f t="shared" ref="L5:L32" si="3">0.017453*G5</f>
        <v>0.26049115618199997</v>
      </c>
      <c r="M5" s="22">
        <f t="shared" ref="M5:M32" si="4">SIN((I5-K5)/2)*SIN((I5-K5)/2)+COS(I5)*COS(K5)*SIN((J5-L5)/2)*SIN((J5-L5)/2)</f>
        <v>1.4748851329299704E-8</v>
      </c>
      <c r="N5" s="22">
        <f t="shared" ref="N5:N32" si="5">2*ASIN(SQRT(M5))</f>
        <v>2.4288969843786498E-4</v>
      </c>
      <c r="O5" s="36">
        <f>6371*N5</f>
        <v>1.5474502687476377</v>
      </c>
      <c r="P5" s="22"/>
    </row>
    <row r="6" spans="1:16" x14ac:dyDescent="0.3">
      <c r="B6" s="37">
        <v>0.37152777777777773</v>
      </c>
      <c r="C6" s="29">
        <v>48.907800000000002</v>
      </c>
      <c r="D6" s="30">
        <v>15.368600000000001</v>
      </c>
      <c r="E6" s="100">
        <v>467</v>
      </c>
      <c r="F6" s="31">
        <v>48.967937999999997</v>
      </c>
      <c r="G6" s="32">
        <v>15.29448</v>
      </c>
      <c r="H6" s="27">
        <v>396</v>
      </c>
      <c r="I6" s="100">
        <f t="shared" si="0"/>
        <v>0.8535878334</v>
      </c>
      <c r="J6" s="100">
        <f t="shared" si="1"/>
        <v>0.26822817580000002</v>
      </c>
      <c r="K6" s="26">
        <f t="shared" si="2"/>
        <v>0.85463742191399994</v>
      </c>
      <c r="L6" s="27">
        <f t="shared" si="3"/>
        <v>0.26693455944</v>
      </c>
      <c r="M6" s="22">
        <f t="shared" si="4"/>
        <v>4.5593222297420684E-7</v>
      </c>
      <c r="N6" s="22">
        <f t="shared" si="5"/>
        <v>1.3504551710673272E-3</v>
      </c>
      <c r="O6" s="36">
        <f t="shared" ref="O6:O32" si="6">6371*N6</f>
        <v>8.6037498948699405</v>
      </c>
      <c r="P6" s="22"/>
    </row>
    <row r="7" spans="1:16" x14ac:dyDescent="0.3">
      <c r="A7" s="7"/>
      <c r="B7" s="37">
        <v>0.37361111111111112</v>
      </c>
      <c r="C7" s="29">
        <v>48.532499999999999</v>
      </c>
      <c r="D7" s="30">
        <v>15.532400000000001</v>
      </c>
      <c r="E7" s="100">
        <v>459</v>
      </c>
      <c r="F7" s="31">
        <v>48.574027999999998</v>
      </c>
      <c r="G7" s="32">
        <v>15.634181999999999</v>
      </c>
      <c r="H7" s="27">
        <v>448</v>
      </c>
      <c r="I7" s="100">
        <f t="shared" si="0"/>
        <v>0.84703772249999998</v>
      </c>
      <c r="J7" s="100">
        <f t="shared" si="1"/>
        <v>0.27108697720000002</v>
      </c>
      <c r="K7" s="26">
        <f t="shared" si="2"/>
        <v>0.84776251068399999</v>
      </c>
      <c r="L7" s="27">
        <f t="shared" si="3"/>
        <v>0.272863378446</v>
      </c>
      <c r="M7" s="22">
        <f t="shared" si="4"/>
        <v>4.7699134883784751E-7</v>
      </c>
      <c r="N7" s="22">
        <f t="shared" si="5"/>
        <v>1.3812913156580921E-3</v>
      </c>
      <c r="O7" s="36">
        <f t="shared" si="6"/>
        <v>8.8002069720577047</v>
      </c>
      <c r="P7" s="22"/>
    </row>
    <row r="8" spans="1:16" x14ac:dyDescent="0.3">
      <c r="A8" s="11"/>
      <c r="B8" s="37">
        <v>0.37847222222222227</v>
      </c>
      <c r="C8" s="29">
        <v>47.701099999999997</v>
      </c>
      <c r="D8" s="30">
        <v>15.8255</v>
      </c>
      <c r="E8" s="100">
        <v>471</v>
      </c>
      <c r="F8" s="31">
        <v>47.762327999999997</v>
      </c>
      <c r="G8" s="32">
        <v>15.87077</v>
      </c>
      <c r="H8" s="27">
        <v>448</v>
      </c>
      <c r="I8" s="100">
        <f t="shared" si="0"/>
        <v>0.83252729829999994</v>
      </c>
      <c r="J8" s="100">
        <f t="shared" si="1"/>
        <v>0.2762024515</v>
      </c>
      <c r="K8" s="26">
        <f t="shared" si="2"/>
        <v>0.83359591058399996</v>
      </c>
      <c r="L8" s="27">
        <f t="shared" si="3"/>
        <v>0.27699254881000002</v>
      </c>
      <c r="M8" s="22">
        <f t="shared" si="4"/>
        <v>3.5608743811898312E-7</v>
      </c>
      <c r="N8" s="22">
        <f t="shared" si="5"/>
        <v>1.1934613196665888E-3</v>
      </c>
      <c r="O8" s="36">
        <f t="shared" si="6"/>
        <v>7.6035420675958374</v>
      </c>
      <c r="P8" s="22"/>
    </row>
    <row r="9" spans="1:16" x14ac:dyDescent="0.3">
      <c r="A9" s="7"/>
      <c r="B9" s="37">
        <v>0.38194444444444442</v>
      </c>
      <c r="C9" s="29">
        <v>47.1</v>
      </c>
      <c r="D9" s="30">
        <v>16.032699999999998</v>
      </c>
      <c r="E9" s="100">
        <v>461</v>
      </c>
      <c r="F9" s="31">
        <v>47.140953000000003</v>
      </c>
      <c r="G9" s="32">
        <v>16.051884000000001</v>
      </c>
      <c r="H9" s="27">
        <v>461</v>
      </c>
      <c r="I9" s="100">
        <f t="shared" si="0"/>
        <v>0.82203630000000005</v>
      </c>
      <c r="J9" s="100">
        <f t="shared" si="1"/>
        <v>0.27981871309999995</v>
      </c>
      <c r="K9" s="26">
        <f t="shared" si="2"/>
        <v>0.82275105270900006</v>
      </c>
      <c r="L9" s="27">
        <f t="shared" si="3"/>
        <v>0.280153531452</v>
      </c>
      <c r="M9" s="22">
        <f t="shared" si="4"/>
        <v>1.4069488147546698E-7</v>
      </c>
      <c r="N9" s="22">
        <f t="shared" si="5"/>
        <v>7.5018634504719526E-4</v>
      </c>
      <c r="O9" s="36">
        <f t="shared" si="6"/>
        <v>4.7794372042956814</v>
      </c>
      <c r="P9" s="22"/>
    </row>
    <row r="10" spans="1:16" x14ac:dyDescent="0.3">
      <c r="A10" s="11"/>
      <c r="B10" s="37">
        <v>0.38541666666666669</v>
      </c>
      <c r="C10" s="29">
        <v>46.432499999999997</v>
      </c>
      <c r="D10" s="30">
        <v>16.255700000000001</v>
      </c>
      <c r="E10" s="100">
        <v>470</v>
      </c>
      <c r="F10" s="31">
        <v>46.453764999999997</v>
      </c>
      <c r="G10" s="32">
        <v>16.251809999999999</v>
      </c>
      <c r="H10" s="27">
        <v>461</v>
      </c>
      <c r="I10" s="100">
        <f t="shared" si="0"/>
        <v>0.81038642249999993</v>
      </c>
      <c r="J10" s="100">
        <f t="shared" si="1"/>
        <v>0.28371073210000003</v>
      </c>
      <c r="K10" s="26">
        <f t="shared" si="2"/>
        <v>0.81075756054499992</v>
      </c>
      <c r="L10" s="27">
        <f t="shared" si="3"/>
        <v>0.28364283993</v>
      </c>
      <c r="M10" s="22">
        <f t="shared" si="4"/>
        <v>3.4983033548239081E-8</v>
      </c>
      <c r="N10" s="22">
        <f t="shared" si="5"/>
        <v>3.7407504036584226E-4</v>
      </c>
      <c r="O10" s="36">
        <f t="shared" si="6"/>
        <v>2.3832320821707809</v>
      </c>
      <c r="P10" s="22"/>
    </row>
    <row r="11" spans="1:16" x14ac:dyDescent="0.3">
      <c r="A11" s="7"/>
      <c r="B11" s="37">
        <v>0.3888888888888889</v>
      </c>
      <c r="C11" s="29">
        <v>45.823700000000002</v>
      </c>
      <c r="D11" s="30">
        <v>17.0395</v>
      </c>
      <c r="E11" s="100">
        <v>483</v>
      </c>
      <c r="F11" s="31">
        <v>45.851644</v>
      </c>
      <c r="G11" s="32">
        <v>16.999755</v>
      </c>
      <c r="H11" s="27">
        <v>481</v>
      </c>
      <c r="I11" s="100">
        <f t="shared" si="0"/>
        <v>0.79976103610000004</v>
      </c>
      <c r="J11" s="100">
        <f t="shared" si="1"/>
        <v>0.29739039350000002</v>
      </c>
      <c r="K11" s="26">
        <f t="shared" si="2"/>
        <v>0.80024874273199997</v>
      </c>
      <c r="L11" s="27">
        <f t="shared" si="3"/>
        <v>0.29669672401500002</v>
      </c>
      <c r="M11" s="22">
        <f t="shared" si="4"/>
        <v>1.1785474182385366E-7</v>
      </c>
      <c r="N11" s="22">
        <f t="shared" si="5"/>
        <v>6.8659958186345355E-4</v>
      </c>
      <c r="O11" s="36">
        <f t="shared" si="6"/>
        <v>4.3743259360520623</v>
      </c>
      <c r="P11" s="22"/>
    </row>
    <row r="12" spans="1:16" x14ac:dyDescent="0.3">
      <c r="A12" s="7"/>
      <c r="B12" s="37">
        <v>0.3923611111111111</v>
      </c>
      <c r="C12" s="29">
        <v>45.4649</v>
      </c>
      <c r="D12" s="30">
        <v>17.523499999999999</v>
      </c>
      <c r="E12" s="100">
        <v>482</v>
      </c>
      <c r="F12" s="31">
        <v>45.498075</v>
      </c>
      <c r="G12" s="32">
        <v>17.475736999999999</v>
      </c>
      <c r="H12" s="27">
        <v>480</v>
      </c>
      <c r="I12" s="100">
        <f t="shared" si="0"/>
        <v>0.79349889969999998</v>
      </c>
      <c r="J12" s="100">
        <f t="shared" si="1"/>
        <v>0.30583764549999998</v>
      </c>
      <c r="K12" s="26">
        <f t="shared" si="2"/>
        <v>0.79407790297500003</v>
      </c>
      <c r="L12" s="27">
        <f t="shared" si="3"/>
        <v>0.305004037861</v>
      </c>
      <c r="M12" s="22">
        <f t="shared" si="4"/>
        <v>1.6921635900480792E-7</v>
      </c>
      <c r="N12" s="22">
        <f t="shared" si="5"/>
        <v>8.227183443914063E-4</v>
      </c>
      <c r="O12" s="36">
        <f t="shared" si="6"/>
        <v>5.2415385721176495</v>
      </c>
      <c r="P12" s="22"/>
    </row>
    <row r="13" spans="1:16" x14ac:dyDescent="0.3">
      <c r="A13" s="7"/>
      <c r="B13" s="37">
        <v>0.39583333333333331</v>
      </c>
      <c r="C13" s="29">
        <v>45.0167</v>
      </c>
      <c r="D13" s="30">
        <v>18.115200000000002</v>
      </c>
      <c r="E13" s="100">
        <v>472</v>
      </c>
      <c r="F13" s="31">
        <v>45.059469999999997</v>
      </c>
      <c r="G13" s="32">
        <v>18.058744999999998</v>
      </c>
      <c r="H13" s="27">
        <v>467</v>
      </c>
      <c r="I13" s="100">
        <f t="shared" si="0"/>
        <v>0.7856764651</v>
      </c>
      <c r="J13" s="100">
        <f t="shared" si="1"/>
        <v>0.31616458560000005</v>
      </c>
      <c r="K13" s="26">
        <f t="shared" si="2"/>
        <v>0.78642292990999996</v>
      </c>
      <c r="L13" s="27">
        <f t="shared" si="3"/>
        <v>0.31517927648499999</v>
      </c>
      <c r="M13" s="22">
        <f t="shared" si="4"/>
        <v>2.6049850174178471E-7</v>
      </c>
      <c r="N13" s="22">
        <f t="shared" si="5"/>
        <v>1.0207811212235675E-3</v>
      </c>
      <c r="O13" s="36">
        <f t="shared" si="6"/>
        <v>6.5033965233153488</v>
      </c>
      <c r="P13" s="22"/>
    </row>
    <row r="14" spans="1:16" x14ac:dyDescent="0.3">
      <c r="A14" s="7"/>
      <c r="B14" s="37">
        <v>0.39930555555555558</v>
      </c>
      <c r="C14" s="29">
        <v>44.484099999999998</v>
      </c>
      <c r="D14" s="30">
        <v>18.801500000000001</v>
      </c>
      <c r="E14" s="100">
        <v>473</v>
      </c>
      <c r="F14" s="31">
        <v>44.522452000000001</v>
      </c>
      <c r="G14" s="32">
        <v>18.750907999999999</v>
      </c>
      <c r="H14" s="27">
        <v>468</v>
      </c>
      <c r="I14" s="100">
        <f t="shared" si="0"/>
        <v>0.77638099729999999</v>
      </c>
      <c r="J14" s="100">
        <f t="shared" si="1"/>
        <v>0.32814257950000003</v>
      </c>
      <c r="K14" s="26">
        <f t="shared" si="2"/>
        <v>0.77705035475600004</v>
      </c>
      <c r="L14" s="27">
        <f t="shared" si="3"/>
        <v>0.32725959732399995</v>
      </c>
      <c r="M14" s="22">
        <f t="shared" si="4"/>
        <v>2.1115926550960978E-7</v>
      </c>
      <c r="N14" s="22">
        <f t="shared" si="5"/>
        <v>9.1904141445825309E-4</v>
      </c>
      <c r="O14" s="36">
        <f t="shared" si="6"/>
        <v>5.8552128515135307</v>
      </c>
      <c r="P14" s="22"/>
    </row>
    <row r="15" spans="1:16" x14ac:dyDescent="0.3">
      <c r="A15" s="7"/>
      <c r="B15" s="37">
        <v>0.40277777777777773</v>
      </c>
      <c r="C15" s="29">
        <v>44.021900000000002</v>
      </c>
      <c r="D15" s="30">
        <v>19.383199999999999</v>
      </c>
      <c r="E15" s="100">
        <v>470</v>
      </c>
      <c r="F15" s="31">
        <v>44.078026000000001</v>
      </c>
      <c r="G15" s="32">
        <v>19.309360999999999</v>
      </c>
      <c r="H15" s="27">
        <v>470</v>
      </c>
      <c r="I15" s="100">
        <f t="shared" si="0"/>
        <v>0.76831422069999999</v>
      </c>
      <c r="J15" s="100">
        <f t="shared" si="1"/>
        <v>0.33829498959999998</v>
      </c>
      <c r="K15" s="26">
        <f t="shared" si="2"/>
        <v>0.76929378777800006</v>
      </c>
      <c r="L15" s="27">
        <f t="shared" si="3"/>
        <v>0.337006277533</v>
      </c>
      <c r="M15" s="22">
        <f t="shared" si="4"/>
        <v>4.5437365771817503E-7</v>
      </c>
      <c r="N15" s="22">
        <f t="shared" si="5"/>
        <v>1.3481449870643223E-3</v>
      </c>
      <c r="O15" s="36">
        <f t="shared" si="6"/>
        <v>8.589031712586797</v>
      </c>
      <c r="P15" s="22"/>
    </row>
    <row r="16" spans="1:16" x14ac:dyDescent="0.3">
      <c r="A16" s="7"/>
      <c r="B16" s="37">
        <v>0.40625</v>
      </c>
      <c r="C16" s="29">
        <v>43.541499999999999</v>
      </c>
      <c r="D16" s="30">
        <v>19.974399999999999</v>
      </c>
      <c r="E16" s="100">
        <v>465</v>
      </c>
      <c r="F16" s="31">
        <v>43.574542000000001</v>
      </c>
      <c r="G16" s="32">
        <v>19.931272</v>
      </c>
      <c r="H16" s="27">
        <v>476</v>
      </c>
      <c r="I16" s="100">
        <f t="shared" si="0"/>
        <v>0.75992979949999995</v>
      </c>
      <c r="J16" s="100">
        <f t="shared" si="1"/>
        <v>0.3486132032</v>
      </c>
      <c r="K16" s="26">
        <f t="shared" si="2"/>
        <v>0.76050648152599998</v>
      </c>
      <c r="L16" s="27">
        <f t="shared" si="3"/>
        <v>0.34786049021600002</v>
      </c>
      <c r="M16" s="22">
        <f t="shared" si="4"/>
        <v>1.5752772377290153E-7</v>
      </c>
      <c r="N16" s="22">
        <f t="shared" si="5"/>
        <v>7.9379526842773124E-4</v>
      </c>
      <c r="O16" s="36">
        <f t="shared" si="6"/>
        <v>5.0572696551530756</v>
      </c>
      <c r="P16" s="22"/>
    </row>
    <row r="17" spans="1:16" x14ac:dyDescent="0.3">
      <c r="A17" s="7"/>
      <c r="B17" s="37">
        <v>0.40972222222222227</v>
      </c>
      <c r="C17" s="29">
        <v>43.044800000000002</v>
      </c>
      <c r="D17" s="30">
        <v>20.587299999999999</v>
      </c>
      <c r="E17" s="100">
        <v>468</v>
      </c>
      <c r="F17" s="31">
        <v>43.066361000000001</v>
      </c>
      <c r="G17" s="32">
        <v>20.544695999999998</v>
      </c>
      <c r="H17" s="27">
        <v>477</v>
      </c>
      <c r="I17" s="100">
        <f t="shared" si="0"/>
        <v>0.75126089439999999</v>
      </c>
      <c r="J17" s="100">
        <f t="shared" si="1"/>
        <v>0.35931014689999996</v>
      </c>
      <c r="K17" s="26">
        <f t="shared" si="2"/>
        <v>0.75163719853300004</v>
      </c>
      <c r="L17" s="27">
        <f t="shared" si="3"/>
        <v>0.35856657928799995</v>
      </c>
      <c r="M17" s="22">
        <f t="shared" si="4"/>
        <v>1.092017413951196E-7</v>
      </c>
      <c r="N17" s="22">
        <f t="shared" si="5"/>
        <v>6.6091374738350421E-4</v>
      </c>
      <c r="O17" s="36">
        <f t="shared" si="6"/>
        <v>4.2106814845803058</v>
      </c>
      <c r="P17" s="22"/>
    </row>
    <row r="18" spans="1:16" x14ac:dyDescent="0.3">
      <c r="A18" s="7"/>
      <c r="B18" s="97">
        <v>0.41111111111111115</v>
      </c>
      <c r="C18" s="29">
        <v>42.801200000000001</v>
      </c>
      <c r="D18" s="30">
        <v>20.752700000000001</v>
      </c>
      <c r="E18" s="100">
        <v>460</v>
      </c>
      <c r="F18" s="31">
        <v>42.867581999999999</v>
      </c>
      <c r="G18" s="32">
        <v>20.795577000000002</v>
      </c>
      <c r="H18" s="27">
        <v>470</v>
      </c>
      <c r="I18" s="100">
        <f t="shared" si="0"/>
        <v>0.74700934360000004</v>
      </c>
      <c r="J18" s="100">
        <f t="shared" si="1"/>
        <v>0.36219687309999998</v>
      </c>
      <c r="K18" s="26">
        <f t="shared" si="2"/>
        <v>0.74816790864599991</v>
      </c>
      <c r="L18" s="27">
        <f t="shared" si="3"/>
        <v>0.362945205381</v>
      </c>
      <c r="M18" s="22">
        <f t="shared" si="4"/>
        <v>4.1085660702789093E-7</v>
      </c>
      <c r="N18" s="22">
        <f t="shared" si="5"/>
        <v>1.281962032660282E-3</v>
      </c>
      <c r="O18" s="36">
        <f t="shared" si="6"/>
        <v>8.1673801100786569</v>
      </c>
      <c r="P18" s="22"/>
    </row>
    <row r="19" spans="1:16" x14ac:dyDescent="0.3">
      <c r="A19" s="7"/>
      <c r="B19" s="37">
        <v>0.4152777777777778</v>
      </c>
      <c r="C19" s="29">
        <v>42.1096</v>
      </c>
      <c r="D19" s="30">
        <v>21.186499999999999</v>
      </c>
      <c r="E19" s="100">
        <v>470</v>
      </c>
      <c r="F19" s="31">
        <v>42.302435000000003</v>
      </c>
      <c r="G19" s="32">
        <v>21.523384</v>
      </c>
      <c r="H19" s="27">
        <v>471</v>
      </c>
      <c r="I19" s="100">
        <f t="shared" si="0"/>
        <v>0.73493884880000004</v>
      </c>
      <c r="J19" s="100">
        <f t="shared" si="1"/>
        <v>0.36976798449999998</v>
      </c>
      <c r="K19" s="26">
        <f t="shared" si="2"/>
        <v>0.73830439805500003</v>
      </c>
      <c r="L19" s="27">
        <f t="shared" si="3"/>
        <v>0.37564762095199999</v>
      </c>
      <c r="M19" s="22">
        <f t="shared" si="4"/>
        <v>7.5738397020242654E-6</v>
      </c>
      <c r="N19" s="22">
        <f t="shared" si="5"/>
        <v>5.5041289313087311E-3</v>
      </c>
      <c r="O19" s="36">
        <f t="shared" si="6"/>
        <v>35.066805421367924</v>
      </c>
      <c r="P19" s="22"/>
    </row>
    <row r="20" spans="1:16" x14ac:dyDescent="0.3">
      <c r="A20" s="7"/>
      <c r="B20" s="37">
        <v>0.41666666666666669</v>
      </c>
      <c r="C20" s="29">
        <v>41.910800000000002</v>
      </c>
      <c r="D20" s="30">
        <v>21.549399999999999</v>
      </c>
      <c r="E20" s="100">
        <v>472</v>
      </c>
      <c r="F20" s="31">
        <v>42.050530000000002</v>
      </c>
      <c r="G20" s="32">
        <v>21.827415999999999</v>
      </c>
      <c r="H20" s="27">
        <v>472</v>
      </c>
      <c r="I20" s="100">
        <f t="shared" si="0"/>
        <v>0.73146919239999997</v>
      </c>
      <c r="J20" s="100">
        <f t="shared" si="1"/>
        <v>0.37610167819999996</v>
      </c>
      <c r="K20" s="26">
        <f t="shared" si="2"/>
        <v>0.73390790009000006</v>
      </c>
      <c r="L20" s="27">
        <f t="shared" si="3"/>
        <v>0.38095389144799996</v>
      </c>
      <c r="M20" s="22">
        <f t="shared" si="4"/>
        <v>4.73947873715383E-6</v>
      </c>
      <c r="N20" s="22">
        <f t="shared" si="5"/>
        <v>4.3540722202212749E-3</v>
      </c>
      <c r="O20" s="36">
        <f t="shared" si="6"/>
        <v>27.739794115029742</v>
      </c>
      <c r="P20" s="22"/>
    </row>
    <row r="21" spans="1:16" x14ac:dyDescent="0.3">
      <c r="A21" s="7"/>
      <c r="B21" s="37">
        <v>0.4201388888888889</v>
      </c>
      <c r="C21" s="29">
        <v>41.627200000000002</v>
      </c>
      <c r="D21" s="30">
        <v>22.0609</v>
      </c>
      <c r="E21" s="100">
        <v>478</v>
      </c>
      <c r="F21" s="31">
        <v>41.696297000000001</v>
      </c>
      <c r="G21" s="32">
        <v>22.242197999999998</v>
      </c>
      <c r="H21" s="27">
        <v>467</v>
      </c>
      <c r="I21" s="100">
        <f t="shared" si="0"/>
        <v>0.7265195216</v>
      </c>
      <c r="J21" s="100">
        <f t="shared" si="1"/>
        <v>0.38502888769999999</v>
      </c>
      <c r="K21" s="26">
        <f t="shared" si="2"/>
        <v>0.72772547154099998</v>
      </c>
      <c r="L21" s="27">
        <f t="shared" si="3"/>
        <v>0.38819308169399996</v>
      </c>
      <c r="M21" s="22">
        <f t="shared" si="4"/>
        <v>1.760627923409008E-6</v>
      </c>
      <c r="N21" s="22">
        <f t="shared" si="5"/>
        <v>2.6537738838719521E-3</v>
      </c>
      <c r="O21" s="36">
        <f t="shared" si="6"/>
        <v>16.907193414148207</v>
      </c>
      <c r="P21" s="22"/>
    </row>
    <row r="22" spans="1:16" x14ac:dyDescent="0.3">
      <c r="A22" s="7"/>
      <c r="B22" s="37">
        <v>0.4236111111111111</v>
      </c>
      <c r="C22" s="29">
        <v>41.093899999999998</v>
      </c>
      <c r="D22" s="30">
        <v>22.884599999999999</v>
      </c>
      <c r="E22" s="100">
        <v>474</v>
      </c>
      <c r="F22" s="31">
        <v>41.094242999999999</v>
      </c>
      <c r="G22" s="32">
        <v>22.955137000000001</v>
      </c>
      <c r="H22" s="27">
        <v>471</v>
      </c>
      <c r="I22" s="100">
        <f t="shared" si="0"/>
        <v>0.71721183669999999</v>
      </c>
      <c r="J22" s="100">
        <f t="shared" si="1"/>
        <v>0.39940492379999998</v>
      </c>
      <c r="K22" s="26">
        <f t="shared" si="2"/>
        <v>0.71721782307899995</v>
      </c>
      <c r="L22" s="27">
        <f t="shared" si="3"/>
        <v>0.40063600606100003</v>
      </c>
      <c r="M22" s="22">
        <f t="shared" si="4"/>
        <v>2.1520842380164204E-7</v>
      </c>
      <c r="N22" s="22">
        <f t="shared" si="5"/>
        <v>9.2781127227441185E-4</v>
      </c>
      <c r="O22" s="36">
        <f t="shared" si="6"/>
        <v>5.9110856156602782</v>
      </c>
      <c r="P22" s="22"/>
    </row>
    <row r="23" spans="1:16" x14ac:dyDescent="0.3">
      <c r="A23" s="7"/>
      <c r="B23" s="37">
        <v>0.42708333333333331</v>
      </c>
      <c r="C23" s="29">
        <v>40.651600000000002</v>
      </c>
      <c r="D23" s="30">
        <v>23.377199999999998</v>
      </c>
      <c r="E23" s="100">
        <v>475</v>
      </c>
      <c r="F23" s="31">
        <v>40.668185000000001</v>
      </c>
      <c r="G23" s="32">
        <v>23.447457</v>
      </c>
      <c r="H23" s="27">
        <v>473</v>
      </c>
      <c r="I23" s="100">
        <f t="shared" si="0"/>
        <v>0.70949237480000005</v>
      </c>
      <c r="J23" s="100">
        <f t="shared" si="1"/>
        <v>0.40800227159999997</v>
      </c>
      <c r="K23" s="26">
        <f t="shared" si="2"/>
        <v>0.70978183280499996</v>
      </c>
      <c r="L23" s="27">
        <f t="shared" si="3"/>
        <v>0.40922846702100002</v>
      </c>
      <c r="M23" s="22">
        <f t="shared" si="4"/>
        <v>2.3725973952735737E-7</v>
      </c>
      <c r="N23" s="22">
        <f t="shared" si="5"/>
        <v>9.7418634416916576E-4</v>
      </c>
      <c r="O23" s="36">
        <f t="shared" si="6"/>
        <v>6.2065411987017551</v>
      </c>
      <c r="P23" s="22"/>
    </row>
    <row r="24" spans="1:16" x14ac:dyDescent="0.3">
      <c r="A24" s="7"/>
      <c r="B24" s="37">
        <v>0.43194444444444446</v>
      </c>
      <c r="C24" s="29">
        <v>39.9529</v>
      </c>
      <c r="D24" s="30">
        <v>24.137699999999999</v>
      </c>
      <c r="E24" s="100">
        <v>483</v>
      </c>
      <c r="F24" s="31">
        <v>39.945011000000001</v>
      </c>
      <c r="G24" s="32">
        <v>24.202210000000001</v>
      </c>
      <c r="H24" s="27">
        <v>474</v>
      </c>
      <c r="I24" s="100">
        <f t="shared" si="0"/>
        <v>0.69729796369999997</v>
      </c>
      <c r="J24" s="100">
        <f t="shared" si="1"/>
        <v>0.42127527809999998</v>
      </c>
      <c r="K24" s="26">
        <f t="shared" si="2"/>
        <v>0.69716027698299998</v>
      </c>
      <c r="L24" s="27">
        <f t="shared" si="3"/>
        <v>0.42240117113000003</v>
      </c>
      <c r="M24" s="22">
        <f t="shared" si="4"/>
        <v>1.9099073732070657E-7</v>
      </c>
      <c r="N24" s="22">
        <f t="shared" si="5"/>
        <v>8.740497685598038E-4</v>
      </c>
      <c r="O24" s="36">
        <f t="shared" si="6"/>
        <v>5.5685710754945097</v>
      </c>
      <c r="P24" s="22"/>
    </row>
    <row r="25" spans="1:16" x14ac:dyDescent="0.3">
      <c r="A25" s="7"/>
      <c r="B25" s="37">
        <v>0.43472222222222223</v>
      </c>
      <c r="C25" s="29">
        <v>39.525700000000001</v>
      </c>
      <c r="D25" s="30">
        <v>24.591899999999999</v>
      </c>
      <c r="E25" s="100">
        <v>481</v>
      </c>
      <c r="F25" s="31">
        <v>39.533116999999997</v>
      </c>
      <c r="G25" s="32">
        <v>24.632090000000002</v>
      </c>
      <c r="H25" s="27">
        <v>474</v>
      </c>
      <c r="I25" s="100">
        <f t="shared" si="0"/>
        <v>0.6898420421</v>
      </c>
      <c r="J25" s="100">
        <f t="shared" si="1"/>
        <v>0.42920243069999997</v>
      </c>
      <c r="K25" s="26">
        <f t="shared" si="2"/>
        <v>0.68997149100099997</v>
      </c>
      <c r="L25" s="27">
        <f t="shared" si="3"/>
        <v>0.42990386677000003</v>
      </c>
      <c r="M25" s="22">
        <f t="shared" si="4"/>
        <v>7.7365289576573773E-8</v>
      </c>
      <c r="N25" s="22">
        <f t="shared" si="5"/>
        <v>5.5629233887122059E-4</v>
      </c>
      <c r="O25" s="36">
        <f t="shared" si="6"/>
        <v>3.5441384909485465</v>
      </c>
      <c r="P25" s="22"/>
    </row>
    <row r="26" spans="1:16" x14ac:dyDescent="0.3">
      <c r="A26" s="7"/>
      <c r="B26" s="37">
        <v>0.4375</v>
      </c>
      <c r="C26" s="29">
        <v>39.016399999999997</v>
      </c>
      <c r="D26" s="30">
        <v>25.065300000000001</v>
      </c>
      <c r="E26" s="100">
        <v>475</v>
      </c>
      <c r="F26" s="31">
        <v>39.040916000000003</v>
      </c>
      <c r="G26" s="32">
        <v>25.126987</v>
      </c>
      <c r="H26" s="27">
        <v>474</v>
      </c>
      <c r="I26" s="100">
        <f t="shared" si="0"/>
        <v>0.6809532291999999</v>
      </c>
      <c r="J26" s="100">
        <f t="shared" si="1"/>
        <v>0.43746468090000001</v>
      </c>
      <c r="K26" s="26">
        <f t="shared" si="2"/>
        <v>0.68138110694800003</v>
      </c>
      <c r="L26" s="27">
        <f t="shared" si="3"/>
        <v>0.43854130411100001</v>
      </c>
      <c r="M26" s="22">
        <f t="shared" si="4"/>
        <v>2.2064521229979638E-7</v>
      </c>
      <c r="N26" s="22">
        <f t="shared" si="5"/>
        <v>9.3945777665183344E-4</v>
      </c>
      <c r="O26" s="36">
        <f t="shared" si="6"/>
        <v>5.9852854950488306</v>
      </c>
      <c r="P26" s="22"/>
    </row>
    <row r="27" spans="1:16" x14ac:dyDescent="0.3">
      <c r="A27" s="7"/>
      <c r="B27" s="37">
        <v>0.44097222222222227</v>
      </c>
      <c r="C27" s="29">
        <v>38.487699999999997</v>
      </c>
      <c r="D27" s="30">
        <v>25.515599999999999</v>
      </c>
      <c r="E27" s="100">
        <v>480</v>
      </c>
      <c r="F27" s="31">
        <v>38.551212999999997</v>
      </c>
      <c r="G27" s="32">
        <v>25.61224</v>
      </c>
      <c r="H27" s="27">
        <v>475</v>
      </c>
      <c r="I27" s="100">
        <f t="shared" si="0"/>
        <v>0.67172582809999992</v>
      </c>
      <c r="J27" s="100">
        <f t="shared" si="1"/>
        <v>0.44532376679999996</v>
      </c>
      <c r="K27" s="26">
        <f t="shared" si="2"/>
        <v>0.67283432048899994</v>
      </c>
      <c r="L27" s="27">
        <f t="shared" si="3"/>
        <v>0.44701042471999997</v>
      </c>
      <c r="M27" s="22">
        <f t="shared" si="4"/>
        <v>7.4255584372525715E-7</v>
      </c>
      <c r="N27" s="22">
        <f t="shared" si="5"/>
        <v>1.7234338136658729E-3</v>
      </c>
      <c r="O27" s="36">
        <f t="shared" si="6"/>
        <v>10.979996826865277</v>
      </c>
      <c r="P27" s="22"/>
    </row>
    <row r="28" spans="1:16" x14ac:dyDescent="0.3">
      <c r="A28" s="7"/>
      <c r="B28" s="37">
        <v>0.44444444444444442</v>
      </c>
      <c r="C28" s="29">
        <v>37.977899999999998</v>
      </c>
      <c r="D28" s="30">
        <v>25.960799999999999</v>
      </c>
      <c r="E28" s="100">
        <v>478</v>
      </c>
      <c r="F28" s="31">
        <v>38.02487</v>
      </c>
      <c r="G28" s="32">
        <v>25.980899000000001</v>
      </c>
      <c r="H28" s="27">
        <v>472</v>
      </c>
      <c r="I28" s="100">
        <f t="shared" si="0"/>
        <v>0.66282828869999999</v>
      </c>
      <c r="J28" s="100">
        <f t="shared" si="1"/>
        <v>0.4530938424</v>
      </c>
      <c r="K28" s="26">
        <f t="shared" si="2"/>
        <v>0.66364805611</v>
      </c>
      <c r="L28" s="27">
        <f t="shared" si="3"/>
        <v>0.45344463024699999</v>
      </c>
      <c r="M28" s="22">
        <f t="shared" si="4"/>
        <v>1.8710688639250363E-7</v>
      </c>
      <c r="N28" s="22">
        <f t="shared" si="5"/>
        <v>8.6511709742015169E-4</v>
      </c>
      <c r="O28" s="36">
        <f t="shared" si="6"/>
        <v>5.5116610276637861</v>
      </c>
      <c r="P28" s="22"/>
    </row>
    <row r="29" spans="1:16" x14ac:dyDescent="0.3">
      <c r="A29" s="7"/>
      <c r="B29" s="37">
        <v>0.4465277777777778</v>
      </c>
      <c r="C29" s="29">
        <v>37.64</v>
      </c>
      <c r="D29" s="30">
        <v>26.269600000000001</v>
      </c>
      <c r="E29" s="100">
        <v>477</v>
      </c>
      <c r="F29" s="31">
        <v>37.647049000000003</v>
      </c>
      <c r="G29" s="32">
        <v>26.179606</v>
      </c>
      <c r="H29" s="27">
        <v>473</v>
      </c>
      <c r="I29" s="100">
        <f t="shared" si="0"/>
        <v>0.65693091999999997</v>
      </c>
      <c r="J29" s="100">
        <f t="shared" si="1"/>
        <v>0.45848332879999998</v>
      </c>
      <c r="K29" s="26">
        <f t="shared" si="2"/>
        <v>0.65705394619700008</v>
      </c>
      <c r="L29" s="27">
        <f t="shared" si="3"/>
        <v>0.45691266351799997</v>
      </c>
      <c r="M29" s="22">
        <f t="shared" si="4"/>
        <v>3.9048371785552035E-7</v>
      </c>
      <c r="N29" s="22">
        <f t="shared" si="5"/>
        <v>1.2497740094615114E-3</v>
      </c>
      <c r="O29" s="36">
        <f t="shared" si="6"/>
        <v>7.962310214279289</v>
      </c>
      <c r="P29" s="22"/>
    </row>
    <row r="30" spans="1:16" x14ac:dyDescent="0.3">
      <c r="A30" s="7"/>
      <c r="B30" s="37">
        <v>0.44930555555555557</v>
      </c>
      <c r="C30" s="29">
        <v>37.216000000000001</v>
      </c>
      <c r="D30" s="30">
        <v>26.6525</v>
      </c>
      <c r="E30" s="100">
        <v>482</v>
      </c>
      <c r="F30" s="31">
        <v>37.184489999999997</v>
      </c>
      <c r="G30" s="32">
        <v>26.502265999999999</v>
      </c>
      <c r="H30" s="27">
        <v>470</v>
      </c>
      <c r="I30" s="100">
        <f t="shared" si="0"/>
        <v>0.64953084800000005</v>
      </c>
      <c r="J30" s="100">
        <f t="shared" si="1"/>
        <v>0.46516608249999997</v>
      </c>
      <c r="K30" s="26">
        <f t="shared" si="2"/>
        <v>0.64898090396999997</v>
      </c>
      <c r="L30" s="27">
        <f t="shared" si="3"/>
        <v>0.46254404849799996</v>
      </c>
      <c r="M30" s="22">
        <f t="shared" si="4"/>
        <v>1.1661076416533064E-6</v>
      </c>
      <c r="N30" s="22">
        <f t="shared" si="5"/>
        <v>2.1597297006084801E-3</v>
      </c>
      <c r="O30" s="36">
        <f t="shared" si="6"/>
        <v>13.759637922576626</v>
      </c>
      <c r="P30" s="22"/>
    </row>
    <row r="31" spans="1:16" x14ac:dyDescent="0.3">
      <c r="A31" s="7"/>
      <c r="B31" s="37">
        <v>0.45069444444444445</v>
      </c>
      <c r="C31" s="29">
        <v>36.985399999999998</v>
      </c>
      <c r="D31" s="30">
        <v>26.858799999999999</v>
      </c>
      <c r="E31" s="100">
        <v>460</v>
      </c>
      <c r="F31" s="31">
        <v>36.9071</v>
      </c>
      <c r="G31" s="32">
        <v>26.709012000000001</v>
      </c>
      <c r="H31" s="27">
        <v>470</v>
      </c>
      <c r="I31" s="100">
        <f t="shared" si="0"/>
        <v>0.6455061862</v>
      </c>
      <c r="J31" s="100">
        <f t="shared" si="1"/>
        <v>0.46876663639999999</v>
      </c>
      <c r="K31" s="26">
        <f t="shared" si="2"/>
        <v>0.64413961629999994</v>
      </c>
      <c r="L31" s="27">
        <f t="shared" si="3"/>
        <v>0.46615238643600004</v>
      </c>
      <c r="M31" s="22">
        <f t="shared" si="4"/>
        <v>1.5581964103890357E-6</v>
      </c>
      <c r="N31" s="22">
        <f t="shared" si="5"/>
        <v>2.4965554027219661E-3</v>
      </c>
      <c r="O31" s="36">
        <f t="shared" si="6"/>
        <v>15.905554470741647</v>
      </c>
      <c r="P31" s="22"/>
    </row>
    <row r="32" spans="1:16" ht="15" thickBot="1" x14ac:dyDescent="0.35">
      <c r="A32" s="7"/>
      <c r="B32" s="38">
        <v>0.45277777777777778</v>
      </c>
      <c r="C32" s="39">
        <v>36.741900000000001</v>
      </c>
      <c r="D32" s="40">
        <v>27.166899999999998</v>
      </c>
      <c r="E32" s="41">
        <v>418</v>
      </c>
      <c r="F32" s="42">
        <v>36.752980000000001</v>
      </c>
      <c r="G32" s="43">
        <v>26.911964000000001</v>
      </c>
      <c r="H32" s="44">
        <v>429</v>
      </c>
      <c r="I32" s="41">
        <f t="shared" si="0"/>
        <v>0.64125638070000002</v>
      </c>
      <c r="J32" s="41">
        <f t="shared" si="1"/>
        <v>0.47414390569999998</v>
      </c>
      <c r="K32" s="45">
        <f t="shared" si="2"/>
        <v>0.64144975993999997</v>
      </c>
      <c r="L32" s="44">
        <f t="shared" si="3"/>
        <v>0.469694507692</v>
      </c>
      <c r="M32" s="46">
        <f t="shared" si="4"/>
        <v>3.1870859953843404E-6</v>
      </c>
      <c r="N32" s="46">
        <f t="shared" si="5"/>
        <v>3.5704842143491644E-3</v>
      </c>
      <c r="O32" s="47">
        <f t="shared" si="6"/>
        <v>22.747554929618527</v>
      </c>
      <c r="P32" s="22"/>
    </row>
    <row r="33" spans="1:16" x14ac:dyDescent="0.3">
      <c r="A33" s="7"/>
      <c r="B33" s="18"/>
      <c r="C33" s="8"/>
      <c r="D33" s="8"/>
      <c r="E33" s="7"/>
      <c r="F33" s="24"/>
      <c r="G33" s="24"/>
      <c r="H33" s="7"/>
      <c r="I33" s="7"/>
      <c r="J33" s="7"/>
      <c r="K33" s="7"/>
      <c r="L33" s="7"/>
      <c r="M33" s="7"/>
      <c r="N33" s="7"/>
      <c r="O33" s="7"/>
      <c r="P33" s="7"/>
    </row>
    <row r="34" spans="1:16" x14ac:dyDescent="0.3">
      <c r="A34" s="7"/>
      <c r="B34" s="18"/>
      <c r="C34" s="8"/>
      <c r="D34" s="8"/>
      <c r="E34" s="7"/>
      <c r="F34" s="24"/>
      <c r="G34" s="24"/>
      <c r="H34" s="7"/>
      <c r="I34" s="7"/>
      <c r="J34" s="7"/>
      <c r="K34" s="7"/>
      <c r="L34" s="7"/>
      <c r="M34" s="7"/>
      <c r="N34" s="7"/>
      <c r="O34" s="7"/>
      <c r="P34" s="7"/>
    </row>
    <row r="35" spans="1:16" x14ac:dyDescent="0.3">
      <c r="A35" s="7"/>
      <c r="B35" s="18"/>
      <c r="C35" s="8"/>
      <c r="D35" s="8"/>
      <c r="E35" s="7"/>
      <c r="F35" s="24"/>
      <c r="G35" s="24"/>
      <c r="H35" s="7"/>
      <c r="I35" s="7"/>
      <c r="J35" s="7"/>
      <c r="K35" s="7"/>
      <c r="L35" s="7"/>
      <c r="M35" s="7"/>
      <c r="N35" s="7"/>
      <c r="O35" s="7"/>
      <c r="P35" s="7"/>
    </row>
    <row r="36" spans="1:16" x14ac:dyDescent="0.3">
      <c r="A36" s="7"/>
      <c r="B36" s="18"/>
      <c r="C36" s="8"/>
      <c r="D36" s="8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</row>
    <row r="37" spans="1:16" x14ac:dyDescent="0.3">
      <c r="A37" s="7"/>
    </row>
    <row r="44" spans="1:16" x14ac:dyDescent="0.3">
      <c r="D44" s="1"/>
    </row>
    <row r="45" spans="1:16" x14ac:dyDescent="0.3">
      <c r="D45" s="1"/>
    </row>
  </sheetData>
  <mergeCells count="5">
    <mergeCell ref="B2:O2"/>
    <mergeCell ref="K3:L3"/>
    <mergeCell ref="I3:J3"/>
    <mergeCell ref="C3:E3"/>
    <mergeCell ref="F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373F3-56E7-40A4-8C14-2F2B4C6C4A22}">
  <dimension ref="A1:N19"/>
  <sheetViews>
    <sheetView workbookViewId="0">
      <selection activeCell="G22" sqref="G22"/>
    </sheetView>
  </sheetViews>
  <sheetFormatPr defaultRowHeight="14.4" x14ac:dyDescent="0.3"/>
  <cols>
    <col min="3" max="3" width="10.109375" customWidth="1"/>
    <col min="4" max="4" width="11.33203125" customWidth="1"/>
    <col min="5" max="5" width="10.6640625" customWidth="1"/>
    <col min="6" max="6" width="11.109375" customWidth="1"/>
    <col min="7" max="7" width="11.21875" customWidth="1"/>
    <col min="8" max="8" width="11" customWidth="1"/>
    <col min="9" max="9" width="10.88671875" customWidth="1"/>
    <col min="10" max="10" width="11.5546875" customWidth="1"/>
    <col min="13" max="13" width="17" customWidth="1"/>
    <col min="14" max="14" width="20.21875" customWidth="1"/>
  </cols>
  <sheetData>
    <row r="1" spans="1:14" ht="15" thickBot="1" x14ac:dyDescent="0.35">
      <c r="A1" s="6" t="s">
        <v>23</v>
      </c>
    </row>
    <row r="2" spans="1:14" x14ac:dyDescent="0.3">
      <c r="B2" s="113" t="s">
        <v>35</v>
      </c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5"/>
    </row>
    <row r="3" spans="1:14" x14ac:dyDescent="0.3">
      <c r="B3" s="34"/>
      <c r="C3" s="116" t="s">
        <v>7</v>
      </c>
      <c r="D3" s="116"/>
      <c r="E3" s="117" t="s">
        <v>19</v>
      </c>
      <c r="F3" s="117"/>
      <c r="G3" s="116" t="s">
        <v>7</v>
      </c>
      <c r="H3" s="116"/>
      <c r="I3" s="117" t="s">
        <v>19</v>
      </c>
      <c r="J3" s="117"/>
      <c r="K3" s="22"/>
      <c r="L3" s="22"/>
      <c r="M3" s="22"/>
      <c r="N3" s="4"/>
    </row>
    <row r="4" spans="1:14" x14ac:dyDescent="0.3">
      <c r="B4" s="34" t="s">
        <v>24</v>
      </c>
      <c r="C4" s="16" t="s">
        <v>5</v>
      </c>
      <c r="D4" s="16" t="s">
        <v>6</v>
      </c>
      <c r="E4" s="15" t="s">
        <v>31</v>
      </c>
      <c r="F4" s="15" t="s">
        <v>6</v>
      </c>
      <c r="G4" s="16" t="s">
        <v>21</v>
      </c>
      <c r="H4" s="16" t="s">
        <v>22</v>
      </c>
      <c r="I4" s="15" t="s">
        <v>21</v>
      </c>
      <c r="J4" s="15" t="s">
        <v>22</v>
      </c>
      <c r="K4" s="22" t="s">
        <v>10</v>
      </c>
      <c r="L4" s="22" t="s">
        <v>11</v>
      </c>
      <c r="M4" s="22" t="s">
        <v>14</v>
      </c>
      <c r="N4" s="99" t="s">
        <v>32</v>
      </c>
    </row>
    <row r="5" spans="1:14" x14ac:dyDescent="0.3">
      <c r="B5" s="37">
        <v>0.65625</v>
      </c>
      <c r="C5" s="16">
        <v>50.505800000000001</v>
      </c>
      <c r="D5" s="30">
        <v>12.924300000000001</v>
      </c>
      <c r="E5" s="15">
        <v>50.412880000000001</v>
      </c>
      <c r="F5" s="70">
        <v>12.851038000000001</v>
      </c>
      <c r="G5" s="16">
        <f t="shared" ref="G5:G18" si="0">C5*0.017453</f>
        <v>0.88147772739999997</v>
      </c>
      <c r="H5" s="16">
        <f t="shared" ref="H5:H18" si="1">D5*0.017453</f>
        <v>0.2255678079</v>
      </c>
      <c r="I5" s="15">
        <f t="shared" ref="I5:I18" si="2">E5*0.017453</f>
        <v>0.87985599463999997</v>
      </c>
      <c r="J5" s="15">
        <f t="shared" ref="J5:J18" si="3">F5*0.017453</f>
        <v>0.22428916621400002</v>
      </c>
      <c r="K5" s="22">
        <f t="shared" ref="K5:K18" si="4">SIN((G5-I5)/2)*SIN((G5-I5)/2)+COS(G5)*COS(I5)*SIN((H5-J5)/2)*SIN((H5-J5)/2)</f>
        <v>8.2316532207464605E-7</v>
      </c>
      <c r="L5" s="22">
        <f t="shared" ref="L5:L18" si="5">2*ASIN(SQRT(K5))</f>
        <v>1.8145694232426541E-3</v>
      </c>
      <c r="M5" s="22">
        <f t="shared" ref="M5:M18" si="6">6371*L5</f>
        <v>11.56062179547895</v>
      </c>
      <c r="N5" s="99">
        <f>SUM(M6:M17)/12</f>
        <v>1.1808510787252526</v>
      </c>
    </row>
    <row r="6" spans="1:14" x14ac:dyDescent="0.3">
      <c r="B6" s="37">
        <v>0.65833333333333333</v>
      </c>
      <c r="C6" s="16">
        <v>50.787599999999998</v>
      </c>
      <c r="D6" s="30">
        <v>13.0604</v>
      </c>
      <c r="E6" s="15">
        <v>50.781728000000001</v>
      </c>
      <c r="F6" s="70">
        <v>13.061014999999999</v>
      </c>
      <c r="G6" s="16">
        <f t="shared" si="0"/>
        <v>0.88639598279999998</v>
      </c>
      <c r="H6" s="16">
        <f t="shared" si="1"/>
        <v>0.22794316119999999</v>
      </c>
      <c r="I6" s="15">
        <f t="shared" si="2"/>
        <v>0.88629349878399999</v>
      </c>
      <c r="J6" s="15">
        <f t="shared" si="3"/>
        <v>0.22795389479499997</v>
      </c>
      <c r="K6" s="22">
        <f t="shared" si="4"/>
        <v>2.6372568357644043E-9</v>
      </c>
      <c r="L6" s="22">
        <f t="shared" si="5"/>
        <v>1.0270845803696557E-4</v>
      </c>
      <c r="M6" s="22">
        <f t="shared" si="6"/>
        <v>0.65435558615350764</v>
      </c>
      <c r="N6" s="4"/>
    </row>
    <row r="7" spans="1:14" x14ac:dyDescent="0.3">
      <c r="B7" s="37">
        <v>0.65972222222222221</v>
      </c>
      <c r="C7" s="16">
        <v>51.083300000000001</v>
      </c>
      <c r="D7" s="30">
        <v>13.2037</v>
      </c>
      <c r="E7" s="15">
        <v>51.067010000000003</v>
      </c>
      <c r="F7" s="70">
        <v>13.200806</v>
      </c>
      <c r="G7" s="16">
        <f t="shared" si="0"/>
        <v>0.89155683490000004</v>
      </c>
      <c r="H7" s="16">
        <f t="shared" si="1"/>
        <v>0.23044417609999998</v>
      </c>
      <c r="I7" s="15">
        <f t="shared" si="2"/>
        <v>0.89127252553000003</v>
      </c>
      <c r="J7" s="15">
        <f t="shared" si="3"/>
        <v>0.230393667118</v>
      </c>
      <c r="K7" s="22">
        <f t="shared" si="4"/>
        <v>2.0459738285118157E-8</v>
      </c>
      <c r="L7" s="22">
        <f t="shared" si="5"/>
        <v>2.860750840227214E-4</v>
      </c>
      <c r="M7" s="22">
        <f t="shared" si="6"/>
        <v>1.8225843603087579</v>
      </c>
      <c r="N7" s="4"/>
    </row>
    <row r="8" spans="1:14" x14ac:dyDescent="0.3">
      <c r="B8" s="37">
        <v>0.66041666666666665</v>
      </c>
      <c r="C8" s="16">
        <v>51.143799999999999</v>
      </c>
      <c r="D8" s="30">
        <v>13.2333</v>
      </c>
      <c r="E8" s="15">
        <v>51.141413</v>
      </c>
      <c r="F8" s="70">
        <v>13.237265000000001</v>
      </c>
      <c r="G8" s="16">
        <f t="shared" si="0"/>
        <v>0.89261274140000002</v>
      </c>
      <c r="H8" s="16">
        <f t="shared" si="1"/>
        <v>0.23096078489999999</v>
      </c>
      <c r="I8" s="15">
        <f t="shared" si="2"/>
        <v>0.89257108108899996</v>
      </c>
      <c r="J8" s="15">
        <f t="shared" si="3"/>
        <v>0.231029986045</v>
      </c>
      <c r="K8" s="22">
        <f t="shared" si="4"/>
        <v>9.05143683694027E-10</v>
      </c>
      <c r="L8" s="22">
        <f t="shared" si="5"/>
        <v>6.0171211853082105E-5</v>
      </c>
      <c r="M8" s="22">
        <f t="shared" si="6"/>
        <v>0.3833507907159861</v>
      </c>
      <c r="N8" s="4"/>
    </row>
    <row r="9" spans="1:14" x14ac:dyDescent="0.3">
      <c r="B9" s="37">
        <v>0.66111111111111109</v>
      </c>
      <c r="C9" s="16">
        <v>51.231200000000001</v>
      </c>
      <c r="D9" s="30">
        <v>13.275700000000001</v>
      </c>
      <c r="E9" s="15">
        <v>51.235124999999996</v>
      </c>
      <c r="F9" s="70">
        <v>13.283185</v>
      </c>
      <c r="G9" s="16">
        <f t="shared" si="0"/>
        <v>0.89413813360000005</v>
      </c>
      <c r="H9" s="16">
        <f t="shared" si="1"/>
        <v>0.2317007921</v>
      </c>
      <c r="I9" s="15">
        <f t="shared" si="2"/>
        <v>0.89420663662499988</v>
      </c>
      <c r="J9" s="15">
        <f t="shared" si="3"/>
        <v>0.23183142780499999</v>
      </c>
      <c r="K9" s="22">
        <f t="shared" si="4"/>
        <v>2.8459522439078652E-9</v>
      </c>
      <c r="L9" s="22">
        <f t="shared" si="5"/>
        <v>1.0669493421166124E-4</v>
      </c>
      <c r="M9" s="22">
        <f t="shared" si="6"/>
        <v>0.67975342586249377</v>
      </c>
      <c r="N9" s="4"/>
    </row>
    <row r="10" spans="1:14" x14ac:dyDescent="0.3">
      <c r="B10" s="37">
        <v>0.66180555555555554</v>
      </c>
      <c r="C10" s="16">
        <v>51.418700000000001</v>
      </c>
      <c r="D10" s="30">
        <v>13.368399999999999</v>
      </c>
      <c r="E10" s="15">
        <v>51.416907000000002</v>
      </c>
      <c r="F10" s="70">
        <v>13.372260000000001</v>
      </c>
      <c r="G10" s="16">
        <f t="shared" si="0"/>
        <v>0.8974105711</v>
      </c>
      <c r="H10" s="16">
        <f t="shared" si="1"/>
        <v>0.23331868519999999</v>
      </c>
      <c r="I10" s="15">
        <f t="shared" si="2"/>
        <v>0.89737927787100003</v>
      </c>
      <c r="J10" s="15">
        <f t="shared" si="3"/>
        <v>0.23338605378000002</v>
      </c>
      <c r="K10" s="22">
        <f t="shared" si="4"/>
        <v>6.8611716239691306E-10</v>
      </c>
      <c r="L10" s="22">
        <f t="shared" si="5"/>
        <v>5.2387676510944132E-5</v>
      </c>
      <c r="M10" s="22">
        <f t="shared" si="6"/>
        <v>0.33376188705122506</v>
      </c>
      <c r="N10" s="4"/>
    </row>
    <row r="11" spans="1:14" x14ac:dyDescent="0.3">
      <c r="B11" s="37">
        <v>0.66388888888888886</v>
      </c>
      <c r="C11" s="16">
        <v>51.7194</v>
      </c>
      <c r="D11" s="30">
        <v>13.518599999999999</v>
      </c>
      <c r="E11" s="15">
        <v>51.713804000000003</v>
      </c>
      <c r="F11" s="70">
        <v>13.517742999999999</v>
      </c>
      <c r="G11" s="16">
        <f t="shared" si="0"/>
        <v>0.90265868819999995</v>
      </c>
      <c r="H11" s="16">
        <f t="shared" si="1"/>
        <v>0.23594012579999998</v>
      </c>
      <c r="I11" s="15">
        <f t="shared" si="2"/>
        <v>0.90256102121199999</v>
      </c>
      <c r="J11" s="15">
        <f t="shared" si="3"/>
        <v>0.23592516857899998</v>
      </c>
      <c r="K11" s="22">
        <f t="shared" si="4"/>
        <v>2.4061792153226815E-9</v>
      </c>
      <c r="L11" s="22">
        <f t="shared" si="5"/>
        <v>9.810564137199414E-5</v>
      </c>
      <c r="M11" s="22">
        <f t="shared" si="6"/>
        <v>0.62503104118097463</v>
      </c>
      <c r="N11" s="4"/>
    </row>
    <row r="12" spans="1:14" x14ac:dyDescent="0.3">
      <c r="B12" s="37">
        <v>0.66527777777777775</v>
      </c>
      <c r="C12" s="16">
        <v>52.046399999999998</v>
      </c>
      <c r="D12" s="30">
        <v>13.693899999999999</v>
      </c>
      <c r="E12" s="15">
        <v>52.021832000000003</v>
      </c>
      <c r="F12" s="70">
        <v>13.682581000000001</v>
      </c>
      <c r="G12" s="16">
        <f t="shared" si="0"/>
        <v>0.90836581919999992</v>
      </c>
      <c r="H12" s="16">
        <f t="shared" si="1"/>
        <v>0.23899963669999999</v>
      </c>
      <c r="I12" s="15">
        <f t="shared" si="2"/>
        <v>0.907937033896</v>
      </c>
      <c r="J12" s="15">
        <f t="shared" si="3"/>
        <v>0.238802086193</v>
      </c>
      <c r="K12" s="22">
        <f t="shared" si="4"/>
        <v>4.9656829845229661E-8</v>
      </c>
      <c r="L12" s="22">
        <f t="shared" si="5"/>
        <v>4.456762532025383E-4</v>
      </c>
      <c r="M12" s="22">
        <f t="shared" si="6"/>
        <v>2.8394034091533715</v>
      </c>
      <c r="N12" s="4"/>
    </row>
    <row r="13" spans="1:14" x14ac:dyDescent="0.3">
      <c r="B13" s="37">
        <v>0.66666666666666663</v>
      </c>
      <c r="C13" s="16">
        <v>52.206499999999998</v>
      </c>
      <c r="D13" s="30">
        <v>13.7849</v>
      </c>
      <c r="E13" s="15">
        <v>52.192169999999997</v>
      </c>
      <c r="F13" s="70">
        <v>13.78139</v>
      </c>
      <c r="G13" s="16">
        <f t="shared" si="0"/>
        <v>0.91116004449999999</v>
      </c>
      <c r="H13" s="16">
        <f t="shared" si="1"/>
        <v>0.24058785969999999</v>
      </c>
      <c r="I13" s="15">
        <f t="shared" si="2"/>
        <v>0.91090994300999995</v>
      </c>
      <c r="J13" s="15">
        <f t="shared" si="3"/>
        <v>0.24052659967000001</v>
      </c>
      <c r="K13" s="22">
        <f t="shared" si="4"/>
        <v>1.5990151906159045E-8</v>
      </c>
      <c r="L13" s="22">
        <f t="shared" si="5"/>
        <v>2.5290434548569829E-4</v>
      </c>
      <c r="M13" s="22">
        <f t="shared" si="6"/>
        <v>1.6112535850893839</v>
      </c>
      <c r="N13" s="4"/>
    </row>
    <row r="14" spans="1:14" x14ac:dyDescent="0.3">
      <c r="B14" s="37">
        <v>0.6694444444444444</v>
      </c>
      <c r="C14" s="16">
        <v>52.6387</v>
      </c>
      <c r="D14" s="30">
        <v>14.033899999999999</v>
      </c>
      <c r="E14" s="15">
        <v>52.634523999999999</v>
      </c>
      <c r="F14" s="70">
        <v>14.037990000000001</v>
      </c>
      <c r="G14" s="16">
        <f t="shared" si="0"/>
        <v>0.91870323109999996</v>
      </c>
      <c r="H14" s="16">
        <f t="shared" si="1"/>
        <v>0.24493365669999997</v>
      </c>
      <c r="I14" s="15">
        <f t="shared" si="2"/>
        <v>0.918630347372</v>
      </c>
      <c r="J14" s="15">
        <f t="shared" si="3"/>
        <v>0.24500503947000002</v>
      </c>
      <c r="K14" s="22">
        <f t="shared" si="4"/>
        <v>1.7971823446203311E-9</v>
      </c>
      <c r="L14" s="22">
        <f t="shared" si="5"/>
        <v>8.4786374983176466E-5</v>
      </c>
      <c r="M14" s="22">
        <f t="shared" si="6"/>
        <v>0.54017399501781727</v>
      </c>
      <c r="N14" s="4"/>
    </row>
    <row r="15" spans="1:14" x14ac:dyDescent="0.3">
      <c r="B15" s="37">
        <v>0.67083333333333339</v>
      </c>
      <c r="C15" s="16">
        <v>52.903500000000001</v>
      </c>
      <c r="D15" s="30">
        <v>14.188800000000001</v>
      </c>
      <c r="E15" s="15">
        <v>52.903731999999998</v>
      </c>
      <c r="F15" s="70">
        <v>14.194152000000001</v>
      </c>
      <c r="G15" s="16">
        <f t="shared" si="0"/>
        <v>0.92332478549999997</v>
      </c>
      <c r="H15" s="16">
        <f t="shared" si="1"/>
        <v>0.24763712640000002</v>
      </c>
      <c r="I15" s="15">
        <f t="shared" si="2"/>
        <v>0.9233288345959999</v>
      </c>
      <c r="J15" s="15">
        <f t="shared" si="3"/>
        <v>0.24773053485600002</v>
      </c>
      <c r="K15" s="22">
        <f t="shared" si="4"/>
        <v>7.9768087309728074E-10</v>
      </c>
      <c r="L15" s="22">
        <f t="shared" si="5"/>
        <v>5.6486489475249884E-5</v>
      </c>
      <c r="M15" s="22">
        <f t="shared" si="6"/>
        <v>0.35987542444681703</v>
      </c>
      <c r="N15" s="4"/>
    </row>
    <row r="16" spans="1:14" x14ac:dyDescent="0.3">
      <c r="B16" s="37">
        <v>0.67083333333333339</v>
      </c>
      <c r="C16" s="16">
        <v>53.175400000000003</v>
      </c>
      <c r="D16" s="30">
        <v>14.350199999999999</v>
      </c>
      <c r="E16" s="15">
        <v>53.188757000000003</v>
      </c>
      <c r="F16" s="70">
        <v>14.359489</v>
      </c>
      <c r="G16" s="16">
        <f t="shared" si="0"/>
        <v>0.92807025620000005</v>
      </c>
      <c r="H16" s="16">
        <f t="shared" si="1"/>
        <v>0.25045404059999998</v>
      </c>
      <c r="I16" s="15">
        <f t="shared" si="2"/>
        <v>0.92830337592099998</v>
      </c>
      <c r="J16" s="15">
        <f t="shared" si="3"/>
        <v>0.250616161517</v>
      </c>
      <c r="K16" s="22">
        <f t="shared" si="4"/>
        <v>1.5946065474693639E-8</v>
      </c>
      <c r="L16" s="22">
        <f t="shared" si="5"/>
        <v>2.52555463686317E-4</v>
      </c>
      <c r="M16" s="22">
        <f t="shared" si="6"/>
        <v>1.6090308591455256</v>
      </c>
      <c r="N16" s="4"/>
    </row>
    <row r="17" spans="2:14" x14ac:dyDescent="0.3">
      <c r="B17" s="37">
        <v>0.67361111111111116</v>
      </c>
      <c r="C17" s="16">
        <v>53.331600000000002</v>
      </c>
      <c r="D17" s="30">
        <v>14.450900000000001</v>
      </c>
      <c r="E17" s="15">
        <v>53.35378</v>
      </c>
      <c r="F17" s="70">
        <v>14.467879</v>
      </c>
      <c r="G17" s="16">
        <f t="shared" si="0"/>
        <v>0.93079641479999997</v>
      </c>
      <c r="H17" s="16">
        <f t="shared" si="1"/>
        <v>0.25221155770000003</v>
      </c>
      <c r="I17" s="15">
        <f t="shared" si="2"/>
        <v>0.93118352234000001</v>
      </c>
      <c r="J17" s="15">
        <f t="shared" si="3"/>
        <v>0.25250789218699998</v>
      </c>
      <c r="K17" s="22">
        <f t="shared" si="4"/>
        <v>4.5288548380315726E-8</v>
      </c>
      <c r="L17" s="22">
        <f t="shared" si="5"/>
        <v>4.2562212848488014E-4</v>
      </c>
      <c r="M17" s="22">
        <f t="shared" si="6"/>
        <v>2.7116385805771714</v>
      </c>
      <c r="N17" s="4"/>
    </row>
    <row r="18" spans="2:14" ht="15" thickBot="1" x14ac:dyDescent="0.35">
      <c r="B18" s="38">
        <v>0.67499999999999993</v>
      </c>
      <c r="C18" s="41">
        <v>53.567900000000002</v>
      </c>
      <c r="D18" s="40">
        <v>14.624000000000001</v>
      </c>
      <c r="E18" s="68">
        <v>53.611065000000004</v>
      </c>
      <c r="F18" s="71">
        <v>14.658925</v>
      </c>
      <c r="G18" s="41">
        <f t="shared" si="0"/>
        <v>0.93492055870000002</v>
      </c>
      <c r="H18" s="41">
        <f t="shared" si="1"/>
        <v>0.25523267199999999</v>
      </c>
      <c r="I18" s="68">
        <f t="shared" si="2"/>
        <v>0.93567391744500006</v>
      </c>
      <c r="J18" s="68">
        <f t="shared" si="3"/>
        <v>0.25584221802500001</v>
      </c>
      <c r="K18" s="46">
        <f t="shared" si="4"/>
        <v>1.746146475129457E-7</v>
      </c>
      <c r="L18" s="46">
        <f t="shared" si="5"/>
        <v>8.3573837455598913E-4</v>
      </c>
      <c r="M18" s="46">
        <f t="shared" si="6"/>
        <v>5.3244891842962065</v>
      </c>
      <c r="N18" s="98"/>
    </row>
    <row r="19" spans="2:14" x14ac:dyDescent="0.3">
      <c r="B19" s="20"/>
    </row>
  </sheetData>
  <mergeCells count="5">
    <mergeCell ref="C3:D3"/>
    <mergeCell ref="E3:F3"/>
    <mergeCell ref="G3:H3"/>
    <mergeCell ref="I3:J3"/>
    <mergeCell ref="B2:N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4</vt:i4>
      </vt:variant>
    </vt:vector>
  </HeadingPairs>
  <TitlesOfParts>
    <vt:vector size="4" baseType="lpstr">
      <vt:lpstr>Presnosť údajov o polohe (CTFM)</vt:lpstr>
      <vt:lpstr>Presnosť výpočtov - Príklad 1</vt:lpstr>
      <vt:lpstr>Presnosť výpočtov - Príklad 2</vt:lpstr>
      <vt:lpstr>Presnosť výpočtov - Príklad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Majo</dc:creator>
  <cp:lastModifiedBy>Majo</cp:lastModifiedBy>
  <dcterms:created xsi:type="dcterms:W3CDTF">2021-07-28T17:33:02Z</dcterms:created>
  <dcterms:modified xsi:type="dcterms:W3CDTF">2021-08-09T07:49:22Z</dcterms:modified>
</cp:coreProperties>
</file>