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term\Desktop\Černovický\"/>
    </mc:Choice>
  </mc:AlternateContent>
  <bookViews>
    <workbookView xWindow="0" yWindow="0" windowWidth="0" windowHeight="0"/>
  </bookViews>
  <sheets>
    <sheet name="Rekapitulace stavby" sheetId="1" r:id="rId1"/>
    <sheet name="b - Podlaha" sheetId="2" r:id="rId2"/>
    <sheet name="c - Terasa" sheetId="3" r:id="rId3"/>
    <sheet name="d - Obvodové zdivo" sheetId="4" r:id="rId4"/>
    <sheet name="a - Základová deska" sheetId="5" r:id="rId5"/>
    <sheet name="e - Příčkové zdivo" sheetId="6" r:id="rId6"/>
    <sheet name="f - Plochá střecha vč. ko..." sheetId="7" r:id="rId7"/>
    <sheet name="Seznam figur" sheetId="8" r:id="rId8"/>
  </sheets>
  <definedNames>
    <definedName name="_xlnm.Print_Area" localSheetId="0">'Rekapitulace stavby'!$D$4:$AO$76,'Rekapitulace stavby'!$C$82:$AQ$104</definedName>
    <definedName name="_xlnm.Print_Titles" localSheetId="0">'Rekapitulace stavby'!$92:$92</definedName>
    <definedName name="_xlnm._FilterDatabase" localSheetId="1" hidden="1">'b - Podlaha'!$C$126:$K$157</definedName>
    <definedName name="_xlnm.Print_Area" localSheetId="1">'b - Podlaha'!$C$4:$J$41,'b - Podlaha'!$C$50:$J$76,'b - Podlaha'!$C$82:$J$108,'b - Podlaha'!$C$114:$K$157</definedName>
    <definedName name="_xlnm.Print_Titles" localSheetId="1">'b - Podlaha'!$126:$126</definedName>
    <definedName name="_xlnm._FilterDatabase" localSheetId="2" hidden="1">'c - Terasa'!$C$121:$K$134</definedName>
    <definedName name="_xlnm.Print_Area" localSheetId="2">'c - Terasa'!$C$4:$J$41,'c - Terasa'!$C$50:$J$76,'c - Terasa'!$C$82:$J$103,'c - Terasa'!$C$109:$K$134</definedName>
    <definedName name="_xlnm.Print_Titles" localSheetId="2">'c - Terasa'!$121:$121</definedName>
    <definedName name="_xlnm._FilterDatabase" localSheetId="3" hidden="1">'d - Obvodové zdivo'!$C$126:$K$180</definedName>
    <definedName name="_xlnm.Print_Area" localSheetId="3">'d - Obvodové zdivo'!$C$4:$J$41,'d - Obvodové zdivo'!$C$50:$J$76,'d - Obvodové zdivo'!$C$82:$J$108,'d - Obvodové zdivo'!$C$114:$K$180</definedName>
    <definedName name="_xlnm.Print_Titles" localSheetId="3">'d - Obvodové zdivo'!$126:$126</definedName>
    <definedName name="_xlnm._FilterDatabase" localSheetId="4" hidden="1">'a - Základová deska'!$C$124:$K$140</definedName>
    <definedName name="_xlnm.Print_Area" localSheetId="4">'a - Základová deska'!$C$4:$J$41,'a - Základová deska'!$C$50:$J$76,'a - Základová deska'!$C$82:$J$106,'a - Základová deska'!$C$112:$K$140</definedName>
    <definedName name="_xlnm.Print_Titles" localSheetId="4">'a - Základová deska'!$124:$124</definedName>
    <definedName name="_xlnm._FilterDatabase" localSheetId="5" hidden="1">'e - Příčkové zdivo'!$C$126:$K$163</definedName>
    <definedName name="_xlnm.Print_Area" localSheetId="5">'e - Příčkové zdivo'!$C$4:$J$41,'e - Příčkové zdivo'!$C$50:$J$76,'e - Příčkové zdivo'!$C$82:$J$108,'e - Příčkové zdivo'!$C$114:$K$163</definedName>
    <definedName name="_xlnm.Print_Titles" localSheetId="5">'e - Příčkové zdivo'!$126:$126</definedName>
    <definedName name="_xlnm._FilterDatabase" localSheetId="6" hidden="1">'f - Plochá střecha vč. ko...'!$C$128:$K$208</definedName>
    <definedName name="_xlnm.Print_Area" localSheetId="6">'f - Plochá střecha vč. ko...'!$C$4:$J$41,'f - Plochá střecha vč. ko...'!$C$50:$J$76,'f - Plochá střecha vč. ko...'!$C$82:$J$110,'f - Plochá střecha vč. ko...'!$C$116:$K$208</definedName>
    <definedName name="_xlnm.Print_Titles" localSheetId="6">'f - Plochá střecha vč. ko...'!$128:$128</definedName>
    <definedName name="_xlnm.Print_Area" localSheetId="7">'Seznam figur'!$C$4:$G$71</definedName>
    <definedName name="_xlnm.Print_Titles" localSheetId="7">'Seznam figur'!$9:$9</definedName>
  </definedNames>
  <calcPr/>
</workbook>
</file>

<file path=xl/calcChain.xml><?xml version="1.0" encoding="utf-8"?>
<calcChain xmlns="http://schemas.openxmlformats.org/spreadsheetml/2006/main">
  <c i="8" l="1" r="D7"/>
  <c i="7" r="J39"/>
  <c r="J38"/>
  <c i="1" r="AY100"/>
  <c i="7" r="J37"/>
  <c i="1" r="AX100"/>
  <c i="7" r="BI207"/>
  <c r="BH207"/>
  <c r="BG207"/>
  <c r="BF207"/>
  <c r="T207"/>
  <c r="R207"/>
  <c r="P207"/>
  <c r="BI205"/>
  <c r="BH205"/>
  <c r="BG205"/>
  <c r="BF205"/>
  <c r="T205"/>
  <c r="R205"/>
  <c r="P205"/>
  <c r="BI201"/>
  <c r="BH201"/>
  <c r="BG201"/>
  <c r="BF201"/>
  <c r="T201"/>
  <c r="R201"/>
  <c r="P201"/>
  <c r="BI199"/>
  <c r="BH199"/>
  <c r="BG199"/>
  <c r="BF199"/>
  <c r="T199"/>
  <c r="R199"/>
  <c r="P199"/>
  <c r="BI195"/>
  <c r="BH195"/>
  <c r="BG195"/>
  <c r="BF195"/>
  <c r="T195"/>
  <c r="R195"/>
  <c r="P195"/>
  <c r="BI192"/>
  <c r="BH192"/>
  <c r="BG192"/>
  <c r="BF192"/>
  <c r="T192"/>
  <c r="R192"/>
  <c r="P192"/>
  <c r="BI190"/>
  <c r="BH190"/>
  <c r="BG190"/>
  <c r="BF190"/>
  <c r="T190"/>
  <c r="R190"/>
  <c r="P190"/>
  <c r="BI187"/>
  <c r="BH187"/>
  <c r="BG187"/>
  <c r="BF187"/>
  <c r="T187"/>
  <c r="R187"/>
  <c r="P187"/>
  <c r="BI184"/>
  <c r="BH184"/>
  <c r="BG184"/>
  <c r="BF184"/>
  <c r="T184"/>
  <c r="R184"/>
  <c r="P184"/>
  <c r="BI180"/>
  <c r="BH180"/>
  <c r="BG180"/>
  <c r="BF180"/>
  <c r="T180"/>
  <c r="R180"/>
  <c r="P180"/>
  <c r="BI177"/>
  <c r="BH177"/>
  <c r="BG177"/>
  <c r="BF177"/>
  <c r="T177"/>
  <c r="R177"/>
  <c r="P177"/>
  <c r="BI174"/>
  <c r="BH174"/>
  <c r="BG174"/>
  <c r="BF174"/>
  <c r="T174"/>
  <c r="R174"/>
  <c r="P174"/>
  <c r="BI171"/>
  <c r="BH171"/>
  <c r="BG171"/>
  <c r="BF171"/>
  <c r="T171"/>
  <c r="R171"/>
  <c r="P171"/>
  <c r="BI168"/>
  <c r="BH168"/>
  <c r="BG168"/>
  <c r="BF168"/>
  <c r="T168"/>
  <c r="R168"/>
  <c r="P168"/>
  <c r="BI166"/>
  <c r="BH166"/>
  <c r="BG166"/>
  <c r="BF166"/>
  <c r="T166"/>
  <c r="R166"/>
  <c r="P166"/>
  <c r="BI163"/>
  <c r="BH163"/>
  <c r="BG163"/>
  <c r="BF163"/>
  <c r="T163"/>
  <c r="R163"/>
  <c r="P163"/>
  <c r="BI161"/>
  <c r="BH161"/>
  <c r="BG161"/>
  <c r="BF161"/>
  <c r="T161"/>
  <c r="R161"/>
  <c r="P161"/>
  <c r="BI157"/>
  <c r="BH157"/>
  <c r="BG157"/>
  <c r="BF157"/>
  <c r="T157"/>
  <c r="T156"/>
  <c r="R157"/>
  <c r="R156"/>
  <c r="P157"/>
  <c r="P156"/>
  <c r="BI153"/>
  <c r="BH153"/>
  <c r="BG153"/>
  <c r="BF153"/>
  <c r="T153"/>
  <c r="R153"/>
  <c r="P153"/>
  <c r="BI150"/>
  <c r="BH150"/>
  <c r="BG150"/>
  <c r="BF150"/>
  <c r="T150"/>
  <c r="R150"/>
  <c r="P150"/>
  <c r="BI148"/>
  <c r="BH148"/>
  <c r="BG148"/>
  <c r="BF148"/>
  <c r="T148"/>
  <c r="R148"/>
  <c r="P148"/>
  <c r="BI145"/>
  <c r="BH145"/>
  <c r="BG145"/>
  <c r="BF145"/>
  <c r="T145"/>
  <c r="R145"/>
  <c r="P145"/>
  <c r="BI143"/>
  <c r="BH143"/>
  <c r="BG143"/>
  <c r="BF143"/>
  <c r="T143"/>
  <c r="R143"/>
  <c r="P143"/>
  <c r="BI140"/>
  <c r="BH140"/>
  <c r="BG140"/>
  <c r="BF140"/>
  <c r="T140"/>
  <c r="R140"/>
  <c r="P140"/>
  <c r="BI138"/>
  <c r="BH138"/>
  <c r="BG138"/>
  <c r="BF138"/>
  <c r="T138"/>
  <c r="R138"/>
  <c r="P138"/>
  <c r="BI135"/>
  <c r="BH135"/>
  <c r="BG135"/>
  <c r="BF135"/>
  <c r="T135"/>
  <c r="R135"/>
  <c r="P135"/>
  <c r="BI132"/>
  <c r="BH132"/>
  <c r="BG132"/>
  <c r="BF132"/>
  <c r="T132"/>
  <c r="R132"/>
  <c r="P132"/>
  <c r="J126"/>
  <c r="F126"/>
  <c r="J125"/>
  <c r="F125"/>
  <c r="F123"/>
  <c r="E121"/>
  <c r="J31"/>
  <c r="J92"/>
  <c r="F92"/>
  <c r="J91"/>
  <c r="F91"/>
  <c r="F89"/>
  <c r="E87"/>
  <c r="J12"/>
  <c r="J123"/>
  <c r="E7"/>
  <c r="E119"/>
  <c i="6" r="J148"/>
  <c r="J39"/>
  <c r="J38"/>
  <c i="1" r="AY99"/>
  <c i="6" r="J37"/>
  <c i="1" r="AX99"/>
  <c i="6" r="BI159"/>
  <c r="BH159"/>
  <c r="BG159"/>
  <c r="BF159"/>
  <c r="T159"/>
  <c r="R159"/>
  <c r="P159"/>
  <c r="BI154"/>
  <c r="BH154"/>
  <c r="BG154"/>
  <c r="BF154"/>
  <c r="T154"/>
  <c r="R154"/>
  <c r="P154"/>
  <c r="BI150"/>
  <c r="BH150"/>
  <c r="BG150"/>
  <c r="BF150"/>
  <c r="T150"/>
  <c r="T149"/>
  <c r="R150"/>
  <c r="R149"/>
  <c r="P150"/>
  <c r="P149"/>
  <c r="J100"/>
  <c r="BI143"/>
  <c r="BH143"/>
  <c r="BG143"/>
  <c r="BF143"/>
  <c r="T143"/>
  <c r="R143"/>
  <c r="P143"/>
  <c r="BI139"/>
  <c r="BH139"/>
  <c r="BG139"/>
  <c r="BF139"/>
  <c r="T139"/>
  <c r="R139"/>
  <c r="P139"/>
  <c r="BI135"/>
  <c r="BH135"/>
  <c r="BG135"/>
  <c r="BF135"/>
  <c r="T135"/>
  <c r="R135"/>
  <c r="P135"/>
  <c r="BI132"/>
  <c r="BH132"/>
  <c r="BG132"/>
  <c r="BF132"/>
  <c r="T132"/>
  <c r="R132"/>
  <c r="P132"/>
  <c r="BI130"/>
  <c r="BH130"/>
  <c r="BG130"/>
  <c r="BF130"/>
  <c r="T130"/>
  <c r="R130"/>
  <c r="P130"/>
  <c r="J124"/>
  <c r="F124"/>
  <c r="J123"/>
  <c r="F123"/>
  <c r="F121"/>
  <c r="E119"/>
  <c r="J31"/>
  <c r="J92"/>
  <c r="F92"/>
  <c r="J91"/>
  <c r="F91"/>
  <c r="F89"/>
  <c r="E87"/>
  <c r="J12"/>
  <c r="J121"/>
  <c r="E7"/>
  <c r="E117"/>
  <c i="5" r="J39"/>
  <c r="J38"/>
  <c i="1" r="AY98"/>
  <c i="5" r="J37"/>
  <c i="1" r="AX98"/>
  <c i="5" r="BI140"/>
  <c r="BH140"/>
  <c r="BG140"/>
  <c r="BF140"/>
  <c r="T140"/>
  <c r="R140"/>
  <c r="P140"/>
  <c r="BI138"/>
  <c r="BH138"/>
  <c r="BG138"/>
  <c r="BF138"/>
  <c r="T138"/>
  <c r="R138"/>
  <c r="P138"/>
  <c r="BI137"/>
  <c r="BH137"/>
  <c r="BG137"/>
  <c r="BF137"/>
  <c r="T137"/>
  <c r="R137"/>
  <c r="P137"/>
  <c r="BI134"/>
  <c r="BH134"/>
  <c r="BG134"/>
  <c r="BF134"/>
  <c r="T134"/>
  <c r="T133"/>
  <c r="R134"/>
  <c r="R133"/>
  <c r="P134"/>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J122"/>
  <c r="F122"/>
  <c r="J121"/>
  <c r="F121"/>
  <c r="F119"/>
  <c r="E117"/>
  <c r="J31"/>
  <c r="J92"/>
  <c r="F92"/>
  <c r="J91"/>
  <c r="F91"/>
  <c r="F89"/>
  <c r="E87"/>
  <c r="J12"/>
  <c r="J89"/>
  <c r="E7"/>
  <c r="E115"/>
  <c i="4" r="J39"/>
  <c r="J38"/>
  <c i="1" r="AY97"/>
  <c i="4" r="J37"/>
  <c i="1" r="AX97"/>
  <c i="4" r="BI179"/>
  <c r="BH179"/>
  <c r="BG179"/>
  <c r="BF179"/>
  <c r="T179"/>
  <c r="R179"/>
  <c r="P179"/>
  <c r="BI177"/>
  <c r="BH177"/>
  <c r="BG177"/>
  <c r="BF177"/>
  <c r="T177"/>
  <c r="R177"/>
  <c r="P177"/>
  <c r="BI174"/>
  <c r="BH174"/>
  <c r="BG174"/>
  <c r="BF174"/>
  <c r="T174"/>
  <c r="T173"/>
  <c r="R174"/>
  <c r="R173"/>
  <c r="P174"/>
  <c r="P173"/>
  <c r="BI171"/>
  <c r="BH171"/>
  <c r="BG171"/>
  <c r="BF171"/>
  <c r="T171"/>
  <c r="R171"/>
  <c r="P171"/>
  <c r="BI169"/>
  <c r="BH169"/>
  <c r="BG169"/>
  <c r="BF169"/>
  <c r="T169"/>
  <c r="R169"/>
  <c r="P169"/>
  <c r="BI167"/>
  <c r="BH167"/>
  <c r="BG167"/>
  <c r="BF167"/>
  <c r="T167"/>
  <c r="R167"/>
  <c r="P167"/>
  <c r="BI165"/>
  <c r="BH165"/>
  <c r="BG165"/>
  <c r="BF165"/>
  <c r="T165"/>
  <c r="R165"/>
  <c r="P165"/>
  <c r="BI162"/>
  <c r="BH162"/>
  <c r="BG162"/>
  <c r="BF162"/>
  <c r="T162"/>
  <c r="R162"/>
  <c r="P162"/>
  <c r="BI159"/>
  <c r="BH159"/>
  <c r="BG159"/>
  <c r="BF159"/>
  <c r="T159"/>
  <c r="R159"/>
  <c r="P159"/>
  <c r="BI156"/>
  <c r="BH156"/>
  <c r="BG156"/>
  <c r="BF156"/>
  <c r="T156"/>
  <c r="R156"/>
  <c r="P156"/>
  <c r="BI153"/>
  <c r="BH153"/>
  <c r="BG153"/>
  <c r="BF153"/>
  <c r="T153"/>
  <c r="R153"/>
  <c r="P153"/>
  <c r="BI150"/>
  <c r="BH150"/>
  <c r="BG150"/>
  <c r="BF150"/>
  <c r="T150"/>
  <c r="R150"/>
  <c r="P150"/>
  <c r="BI148"/>
  <c r="BH148"/>
  <c r="BG148"/>
  <c r="BF148"/>
  <c r="T148"/>
  <c r="R148"/>
  <c r="P148"/>
  <c r="BI145"/>
  <c r="BH145"/>
  <c r="BG145"/>
  <c r="BF145"/>
  <c r="T145"/>
  <c r="R145"/>
  <c r="P145"/>
  <c r="BI142"/>
  <c r="BH142"/>
  <c r="BG142"/>
  <c r="BF142"/>
  <c r="T142"/>
  <c r="R142"/>
  <c r="P142"/>
  <c r="BI139"/>
  <c r="BH139"/>
  <c r="BG139"/>
  <c r="BF139"/>
  <c r="T139"/>
  <c r="R139"/>
  <c r="P139"/>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0"/>
  <c r="BH130"/>
  <c r="BG130"/>
  <c r="BF130"/>
  <c r="T130"/>
  <c r="T129"/>
  <c r="R130"/>
  <c r="R129"/>
  <c r="P130"/>
  <c r="P129"/>
  <c r="J124"/>
  <c r="F124"/>
  <c r="J123"/>
  <c r="F123"/>
  <c r="F121"/>
  <c r="E119"/>
  <c r="J31"/>
  <c r="J92"/>
  <c r="F92"/>
  <c r="J91"/>
  <c r="F91"/>
  <c r="F89"/>
  <c r="E87"/>
  <c r="J12"/>
  <c r="J89"/>
  <c r="E7"/>
  <c r="E117"/>
  <c i="3" r="J39"/>
  <c r="J38"/>
  <c i="1" r="AY96"/>
  <c i="3" r="J37"/>
  <c i="1" r="AX96"/>
  <c i="3" r="BI134"/>
  <c r="BH134"/>
  <c r="BG134"/>
  <c r="BF134"/>
  <c r="T134"/>
  <c r="R134"/>
  <c r="P134"/>
  <c r="BI133"/>
  <c r="BH133"/>
  <c r="BG133"/>
  <c r="BF133"/>
  <c r="T133"/>
  <c r="R133"/>
  <c r="P133"/>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J119"/>
  <c r="F119"/>
  <c r="J118"/>
  <c r="F118"/>
  <c r="F116"/>
  <c r="E114"/>
  <c r="J31"/>
  <c r="J92"/>
  <c r="F92"/>
  <c r="J91"/>
  <c r="F91"/>
  <c r="F89"/>
  <c r="E87"/>
  <c r="J12"/>
  <c r="J116"/>
  <c r="E7"/>
  <c r="E85"/>
  <c i="2" r="J39"/>
  <c r="J38"/>
  <c i="1" r="AY95"/>
  <c i="2" r="J37"/>
  <c i="1" r="AX95"/>
  <c i="2" r="BI157"/>
  <c r="BH157"/>
  <c r="BG157"/>
  <c r="BF157"/>
  <c r="T157"/>
  <c r="R157"/>
  <c r="P157"/>
  <c r="BI155"/>
  <c r="BH155"/>
  <c r="BG155"/>
  <c r="BF155"/>
  <c r="T155"/>
  <c r="R155"/>
  <c r="P155"/>
  <c r="BI154"/>
  <c r="BH154"/>
  <c r="BG154"/>
  <c r="BF154"/>
  <c r="T154"/>
  <c r="R154"/>
  <c r="P154"/>
  <c r="BI152"/>
  <c r="BH152"/>
  <c r="BG152"/>
  <c r="BF152"/>
  <c r="T152"/>
  <c r="R152"/>
  <c r="P152"/>
  <c r="BI151"/>
  <c r="BH151"/>
  <c r="BG151"/>
  <c r="BF151"/>
  <c r="T151"/>
  <c r="R151"/>
  <c r="P151"/>
  <c r="BI149"/>
  <c r="BH149"/>
  <c r="BG149"/>
  <c r="BF149"/>
  <c r="T149"/>
  <c r="R149"/>
  <c r="P149"/>
  <c r="BI148"/>
  <c r="BH148"/>
  <c r="BG148"/>
  <c r="BF148"/>
  <c r="T148"/>
  <c r="R148"/>
  <c r="P148"/>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39"/>
  <c r="BH139"/>
  <c r="BG139"/>
  <c r="BF139"/>
  <c r="T139"/>
  <c r="T138"/>
  <c r="R139"/>
  <c r="R138"/>
  <c r="P139"/>
  <c r="P138"/>
  <c r="BI137"/>
  <c r="BH137"/>
  <c r="BG137"/>
  <c r="BF137"/>
  <c r="T137"/>
  <c r="T136"/>
  <c r="R137"/>
  <c r="R136"/>
  <c r="P137"/>
  <c r="P136"/>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J124"/>
  <c r="F124"/>
  <c r="J123"/>
  <c r="F123"/>
  <c r="F121"/>
  <c r="E119"/>
  <c r="J31"/>
  <c r="J92"/>
  <c r="F92"/>
  <c r="J91"/>
  <c r="F91"/>
  <c r="F89"/>
  <c r="E87"/>
  <c r="J12"/>
  <c r="J121"/>
  <c r="E7"/>
  <c r="E117"/>
  <c i="1" r="L90"/>
  <c r="AM90"/>
  <c r="AM89"/>
  <c r="L89"/>
  <c r="AM87"/>
  <c r="L87"/>
  <c r="L85"/>
  <c r="L84"/>
  <c i="7" r="BK205"/>
  <c r="BK201"/>
  <c r="BK192"/>
  <c r="J190"/>
  <c r="BK187"/>
  <c r="BK184"/>
  <c r="BK177"/>
  <c r="BK174"/>
  <c r="J166"/>
  <c r="BK161"/>
  <c r="J157"/>
  <c r="J153"/>
  <c r="J150"/>
  <c i="6" r="J159"/>
  <c r="BK150"/>
  <c r="BK143"/>
  <c r="BK139"/>
  <c i="5" r="J134"/>
  <c r="J132"/>
  <c r="BK130"/>
  <c r="J129"/>
  <c i="4" r="J169"/>
  <c r="J167"/>
  <c r="BK153"/>
  <c r="J135"/>
  <c r="BK134"/>
  <c r="J133"/>
  <c r="BK132"/>
  <c i="3" r="J133"/>
  <c r="BK130"/>
  <c i="2" r="J157"/>
  <c r="J155"/>
  <c r="J154"/>
  <c r="BK152"/>
  <c r="J151"/>
  <c r="J149"/>
  <c r="J148"/>
  <c r="J146"/>
  <c r="BK145"/>
  <c r="J144"/>
  <c r="J142"/>
  <c r="BK139"/>
  <c r="J137"/>
  <c r="BK134"/>
  <c r="BK130"/>
  <c i="1" r="AS94"/>
  <c i="7" r="J205"/>
  <c r="J180"/>
  <c r="BK168"/>
  <c r="BK166"/>
  <c r="BK163"/>
  <c r="J161"/>
  <c r="BK157"/>
  <c r="J148"/>
  <c r="BK145"/>
  <c r="J143"/>
  <c r="J140"/>
  <c r="BK138"/>
  <c r="J132"/>
  <c i="6" r="BK159"/>
  <c r="J154"/>
  <c r="J143"/>
  <c r="J139"/>
  <c r="J135"/>
  <c r="J130"/>
  <c i="5" r="J140"/>
  <c r="J138"/>
  <c r="BK137"/>
  <c r="J130"/>
  <c r="BK129"/>
  <c r="J128"/>
  <c i="4" r="BK174"/>
  <c r="BK171"/>
  <c r="BK167"/>
  <c r="J165"/>
  <c r="BK162"/>
  <c r="J159"/>
  <c r="BK156"/>
  <c r="J150"/>
  <c r="BK145"/>
  <c r="BK142"/>
  <c r="BK139"/>
  <c r="J136"/>
  <c i="3" r="J134"/>
  <c r="BK133"/>
  <c r="BK127"/>
  <c r="J125"/>
  <c i="7" r="J207"/>
  <c r="J201"/>
  <c r="BK199"/>
  <c r="J195"/>
  <c r="J192"/>
  <c r="BK190"/>
  <c r="J187"/>
  <c r="J184"/>
  <c r="J174"/>
  <c r="J171"/>
  <c r="BK148"/>
  <c r="J145"/>
  <c r="BK143"/>
  <c r="BK140"/>
  <c r="J138"/>
  <c r="BK135"/>
  <c i="6" r="BK154"/>
  <c r="BK135"/>
  <c r="BK132"/>
  <c r="BK130"/>
  <c i="5" r="BK140"/>
  <c r="BK138"/>
  <c r="J137"/>
  <c r="BK134"/>
  <c r="BK131"/>
  <c i="4" r="BK179"/>
  <c r="J177"/>
  <c r="J171"/>
  <c r="BK169"/>
  <c r="BK165"/>
  <c r="BK159"/>
  <c r="J156"/>
  <c r="J153"/>
  <c r="BK150"/>
  <c r="BK148"/>
  <c r="J145"/>
  <c r="BK136"/>
  <c r="BK135"/>
  <c r="J134"/>
  <c r="BK133"/>
  <c r="J130"/>
  <c i="3" r="J130"/>
  <c r="J129"/>
  <c r="BK128"/>
  <c r="BK126"/>
  <c i="2" r="J152"/>
  <c r="BK148"/>
  <c r="BK144"/>
  <c r="J143"/>
  <c r="BK142"/>
  <c r="J139"/>
  <c r="J134"/>
  <c r="J133"/>
  <c r="BK132"/>
  <c r="J131"/>
  <c i="1" r="AK27"/>
  <c i="7" r="BK207"/>
  <c r="J199"/>
  <c r="BK195"/>
  <c r="BK180"/>
  <c r="J177"/>
  <c r="BK171"/>
  <c r="J168"/>
  <c r="J163"/>
  <c r="BK153"/>
  <c r="BK150"/>
  <c r="J135"/>
  <c r="BK132"/>
  <c i="6" r="J150"/>
  <c r="J132"/>
  <c i="5" r="BK132"/>
  <c r="J131"/>
  <c r="BK128"/>
  <c i="4" r="J179"/>
  <c r="BK177"/>
  <c r="J174"/>
  <c r="J162"/>
  <c r="J148"/>
  <c r="J142"/>
  <c r="J139"/>
  <c r="J132"/>
  <c r="BK130"/>
  <c i="3" r="BK134"/>
  <c r="BK129"/>
  <c r="J128"/>
  <c r="J127"/>
  <c r="J126"/>
  <c r="BK125"/>
  <c i="2" r="BK157"/>
  <c r="BK155"/>
  <c r="BK154"/>
  <c r="BK151"/>
  <c r="BK149"/>
  <c r="BK146"/>
  <c r="J145"/>
  <c r="BK143"/>
  <c r="BK137"/>
  <c r="BK133"/>
  <c r="J132"/>
  <c r="BK131"/>
  <c r="J130"/>
  <c l="1" r="BK129"/>
  <c r="T141"/>
  <c r="P147"/>
  <c i="3" r="P124"/>
  <c r="P123"/>
  <c r="P122"/>
  <c i="1" r="AU96"/>
  <c i="4" r="R131"/>
  <c r="R128"/>
  <c r="R127"/>
  <c r="P164"/>
  <c r="BK176"/>
  <c r="J176"/>
  <c r="J103"/>
  <c r="R176"/>
  <c r="R175"/>
  <c i="5" r="T127"/>
  <c r="T126"/>
  <c r="T136"/>
  <c r="T135"/>
  <c i="6" r="P129"/>
  <c r="P138"/>
  <c r="BK153"/>
  <c r="BK152"/>
  <c r="J152"/>
  <c r="J102"/>
  <c i="7" r="BK131"/>
  <c r="J131"/>
  <c r="J98"/>
  <c r="R131"/>
  <c r="P147"/>
  <c r="T183"/>
  <c r="T198"/>
  <c r="R204"/>
  <c i="2" r="T129"/>
  <c r="T128"/>
  <c r="BK147"/>
  <c r="J147"/>
  <c r="J103"/>
  <c i="3" r="T124"/>
  <c r="T123"/>
  <c r="T122"/>
  <c i="4" r="T131"/>
  <c r="T128"/>
  <c r="T127"/>
  <c r="R164"/>
  <c r="P176"/>
  <c r="P175"/>
  <c i="5" r="R127"/>
  <c r="R126"/>
  <c r="R136"/>
  <c r="R135"/>
  <c i="6" r="R129"/>
  <c r="T138"/>
  <c r="T153"/>
  <c r="T152"/>
  <c i="7" r="BK147"/>
  <c r="J147"/>
  <c r="J99"/>
  <c r="T147"/>
  <c r="P183"/>
  <c r="T204"/>
  <c i="2" r="P129"/>
  <c r="P128"/>
  <c r="P141"/>
  <c r="P140"/>
  <c r="R147"/>
  <c i="3" r="BK124"/>
  <c r="J124"/>
  <c r="J98"/>
  <c i="4" r="BK131"/>
  <c r="J131"/>
  <c r="J99"/>
  <c r="BK164"/>
  <c r="J164"/>
  <c r="J100"/>
  <c r="T176"/>
  <c r="T175"/>
  <c i="5" r="P127"/>
  <c r="P126"/>
  <c r="BK136"/>
  <c r="BK135"/>
  <c r="J135"/>
  <c r="J100"/>
  <c i="6" r="T129"/>
  <c r="T128"/>
  <c r="T127"/>
  <c r="R138"/>
  <c r="P153"/>
  <c r="P152"/>
  <c i="7" r="P131"/>
  <c r="P130"/>
  <c r="BK160"/>
  <c r="J160"/>
  <c r="J102"/>
  <c r="P160"/>
  <c r="R160"/>
  <c r="T160"/>
  <c r="T159"/>
  <c r="BK183"/>
  <c r="J183"/>
  <c r="J103"/>
  <c r="P204"/>
  <c i="2" r="R129"/>
  <c r="R128"/>
  <c r="BK141"/>
  <c r="J141"/>
  <c r="J102"/>
  <c r="R141"/>
  <c r="R140"/>
  <c r="T147"/>
  <c i="3" r="R124"/>
  <c r="R123"/>
  <c r="R122"/>
  <c i="4" r="P131"/>
  <c r="P128"/>
  <c r="P127"/>
  <c i="1" r="AU97"/>
  <c i="4" r="T164"/>
  <c i="5" r="BK127"/>
  <c r="J127"/>
  <c r="J98"/>
  <c r="P136"/>
  <c r="P135"/>
  <c i="6" r="BK129"/>
  <c r="J129"/>
  <c r="J98"/>
  <c r="BK138"/>
  <c r="J138"/>
  <c r="J99"/>
  <c r="R153"/>
  <c r="R152"/>
  <c i="7" r="T131"/>
  <c r="T130"/>
  <c r="T129"/>
  <c r="R147"/>
  <c r="R183"/>
  <c r="BK198"/>
  <c r="J198"/>
  <c r="J104"/>
  <c r="P198"/>
  <c r="R198"/>
  <c r="BK204"/>
  <c r="J204"/>
  <c r="J105"/>
  <c i="2" r="E85"/>
  <c r="J89"/>
  <c r="BE132"/>
  <c r="BE137"/>
  <c r="BE142"/>
  <c r="BE145"/>
  <c r="BE146"/>
  <c r="BE148"/>
  <c r="BE149"/>
  <c r="BE152"/>
  <c r="BE154"/>
  <c r="BE157"/>
  <c r="BK138"/>
  <c r="J138"/>
  <c r="J100"/>
  <c i="3" r="E112"/>
  <c i="4" r="E85"/>
  <c r="J121"/>
  <c r="BE133"/>
  <c r="BE134"/>
  <c r="BE153"/>
  <c r="BE156"/>
  <c r="BE159"/>
  <c r="BE162"/>
  <c r="BE165"/>
  <c r="BE167"/>
  <c r="BE171"/>
  <c r="BK129"/>
  <c i="5" r="BE134"/>
  <c r="BE140"/>
  <c i="6" r="E85"/>
  <c r="J89"/>
  <c r="BE130"/>
  <c r="BE135"/>
  <c r="BE154"/>
  <c r="BK149"/>
  <c r="J149"/>
  <c r="J101"/>
  <c i="7" r="J89"/>
  <c r="BE138"/>
  <c r="BE140"/>
  <c r="BE143"/>
  <c r="BE157"/>
  <c r="BE161"/>
  <c r="BE171"/>
  <c r="BE187"/>
  <c r="BE190"/>
  <c r="BE207"/>
  <c i="2" r="BE130"/>
  <c r="BE131"/>
  <c r="BE134"/>
  <c r="BE139"/>
  <c i="3" r="BE128"/>
  <c r="BE129"/>
  <c r="BE130"/>
  <c i="4" r="BE130"/>
  <c r="BE139"/>
  <c r="BE179"/>
  <c i="5" r="BE128"/>
  <c r="BE129"/>
  <c r="BE130"/>
  <c r="BE132"/>
  <c r="BE138"/>
  <c i="6" r="BE143"/>
  <c r="BE150"/>
  <c r="BE159"/>
  <c i="7" r="E85"/>
  <c r="BE150"/>
  <c r="BE163"/>
  <c r="BE166"/>
  <c r="BE177"/>
  <c i="2" r="BK136"/>
  <c r="J136"/>
  <c r="J99"/>
  <c i="3" r="J89"/>
  <c i="4" r="BE132"/>
  <c r="BE150"/>
  <c r="BE169"/>
  <c r="BK173"/>
  <c r="J173"/>
  <c r="J101"/>
  <c i="5" r="E85"/>
  <c r="J119"/>
  <c r="BE131"/>
  <c r="BK133"/>
  <c r="J133"/>
  <c r="J99"/>
  <c i="6" r="BE132"/>
  <c r="BE139"/>
  <c i="7" r="BE132"/>
  <c r="BE148"/>
  <c r="BE153"/>
  <c r="BE168"/>
  <c r="BE174"/>
  <c r="BE184"/>
  <c r="BE192"/>
  <c r="BE195"/>
  <c r="BE201"/>
  <c r="BE205"/>
  <c r="BK156"/>
  <c r="J156"/>
  <c r="J100"/>
  <c i="2" r="BE133"/>
  <c r="BE143"/>
  <c r="BE144"/>
  <c r="BE151"/>
  <c r="BE155"/>
  <c i="3" r="BE125"/>
  <c r="BE126"/>
  <c r="BE127"/>
  <c r="BE133"/>
  <c r="BE134"/>
  <c i="4" r="BE135"/>
  <c r="BE136"/>
  <c r="BE142"/>
  <c r="BE145"/>
  <c r="BE148"/>
  <c r="BE174"/>
  <c r="BE177"/>
  <c i="5" r="BE137"/>
  <c i="7" r="BE135"/>
  <c r="BE145"/>
  <c r="BE180"/>
  <c r="BE199"/>
  <c i="3" r="J36"/>
  <c i="1" r="AW96"/>
  <c i="5" r="J36"/>
  <c i="1" r="AW98"/>
  <c i="3" r="F38"/>
  <c i="1" r="BC96"/>
  <c i="5" r="F39"/>
  <c i="1" r="BD98"/>
  <c i="7" r="J36"/>
  <c i="1" r="AW100"/>
  <c i="5" r="F38"/>
  <c i="1" r="BC98"/>
  <c i="6" r="F37"/>
  <c i="1" r="BB99"/>
  <c i="2" r="F36"/>
  <c i="1" r="BA95"/>
  <c i="5" r="F37"/>
  <c i="1" r="BB98"/>
  <c i="2" r="F37"/>
  <c i="1" r="BB95"/>
  <c i="2" r="J36"/>
  <c i="1" r="AW95"/>
  <c i="5" r="F36"/>
  <c i="1" r="BA98"/>
  <c i="6" r="J36"/>
  <c i="1" r="AW99"/>
  <c i="7" r="F39"/>
  <c i="1" r="BD100"/>
  <c i="2" r="F39"/>
  <c i="1" r="BD95"/>
  <c i="4" r="J36"/>
  <c i="1" r="AW97"/>
  <c i="6" r="F38"/>
  <c i="1" r="BC99"/>
  <c i="4" r="F37"/>
  <c i="1" r="BB97"/>
  <c i="6" r="F39"/>
  <c i="1" r="BD99"/>
  <c i="7" r="F36"/>
  <c i="1" r="BA100"/>
  <c i="7" r="F38"/>
  <c i="1" r="BC100"/>
  <c i="4" r="F39"/>
  <c i="1" r="BD97"/>
  <c i="6" r="F36"/>
  <c i="1" r="BA99"/>
  <c i="3" r="F37"/>
  <c i="1" r="BB96"/>
  <c i="7" r="F37"/>
  <c i="1" r="BB100"/>
  <c i="2" r="F38"/>
  <c i="1" r="BC95"/>
  <c i="4" r="F38"/>
  <c i="1" r="BC97"/>
  <c i="3" r="F36"/>
  <c i="1" r="BA96"/>
  <c i="3" r="F39"/>
  <c i="1" r="BD96"/>
  <c i="4" r="F36"/>
  <c i="1" r="BA97"/>
  <c i="2" l="1" r="R127"/>
  <c i="5" r="P125"/>
  <c i="1" r="AU98"/>
  <c i="2" r="P127"/>
  <c i="1" r="AU95"/>
  <c i="7" r="R130"/>
  <c i="6" r="P128"/>
  <c r="P127"/>
  <c i="1" r="AU99"/>
  <c i="5" r="T125"/>
  <c i="2" r="T140"/>
  <c i="4" r="BK128"/>
  <c i="7" r="P159"/>
  <c r="P129"/>
  <c i="1" r="AU100"/>
  <c i="7" r="R159"/>
  <c i="6" r="R128"/>
  <c r="R127"/>
  <c i="5" r="R125"/>
  <c i="2" r="T127"/>
  <c r="BK128"/>
  <c r="J128"/>
  <c r="J97"/>
  <c r="J129"/>
  <c r="J98"/>
  <c i="6" r="J153"/>
  <c r="J103"/>
  <c i="7" r="BK130"/>
  <c r="J130"/>
  <c r="J97"/>
  <c i="2" r="BK140"/>
  <c r="J140"/>
  <c r="J101"/>
  <c i="3" r="BK123"/>
  <c r="J123"/>
  <c r="J97"/>
  <c i="4" r="J129"/>
  <c r="J98"/>
  <c i="5" r="BK126"/>
  <c r="BK125"/>
  <c r="J125"/>
  <c r="J96"/>
  <c r="J136"/>
  <c r="J101"/>
  <c i="6" r="BK128"/>
  <c r="BK127"/>
  <c r="J127"/>
  <c r="J96"/>
  <c i="7" r="BK159"/>
  <c r="J159"/>
  <c r="J101"/>
  <c i="4" r="BK175"/>
  <c r="J175"/>
  <c r="J102"/>
  <c i="2" r="J35"/>
  <c i="1" r="AV95"/>
  <c r="AT95"/>
  <c r="BB94"/>
  <c r="W34"/>
  <c i="3" r="J35"/>
  <c i="1" r="AV96"/>
  <c r="AT96"/>
  <c r="BA94"/>
  <c r="W33"/>
  <c i="5" r="F35"/>
  <c i="1" r="AZ98"/>
  <c i="5" r="J106"/>
  <c i="3" r="F35"/>
  <c i="1" r="AZ96"/>
  <c i="7" r="F35"/>
  <c i="1" r="AZ100"/>
  <c r="BD94"/>
  <c r="W36"/>
  <c i="6" r="F35"/>
  <c i="1" r="AZ99"/>
  <c i="6" r="J108"/>
  <c i="4" r="J35"/>
  <c i="1" r="AV97"/>
  <c r="AT97"/>
  <c i="7" r="J35"/>
  <c i="1" r="AV100"/>
  <c r="AT100"/>
  <c i="4" r="F35"/>
  <c i="1" r="AZ97"/>
  <c r="BC94"/>
  <c r="W35"/>
  <c i="6" r="J35"/>
  <c i="1" r="AV99"/>
  <c r="AT99"/>
  <c i="2" r="F35"/>
  <c i="1" r="AZ95"/>
  <c i="5" r="J35"/>
  <c i="1" r="AV98"/>
  <c r="AT98"/>
  <c i="4" l="1" r="BK127"/>
  <c r="J127"/>
  <c r="J96"/>
  <c r="J30"/>
  <c i="7" r="R129"/>
  <c i="3" r="BK122"/>
  <c r="J122"/>
  <c r="J96"/>
  <c r="J30"/>
  <c i="4" r="J128"/>
  <c r="J97"/>
  <c i="5" r="J126"/>
  <c r="J97"/>
  <c i="6" r="J128"/>
  <c r="J97"/>
  <c i="2" r="BK127"/>
  <c r="J127"/>
  <c r="J96"/>
  <c r="J30"/>
  <c i="6" r="J30"/>
  <c i="7" r="BK129"/>
  <c r="J129"/>
  <c r="J96"/>
  <c i="5" r="J30"/>
  <c i="4" r="J32"/>
  <c i="1" r="AG97"/>
  <c r="AN97"/>
  <c r="AZ94"/>
  <c r="AV94"/>
  <c r="AK32"/>
  <c r="AW94"/>
  <c r="AK33"/>
  <c r="AY94"/>
  <c i="2" r="J32"/>
  <c i="1" r="AG95"/>
  <c r="AN95"/>
  <c r="AU94"/>
  <c r="AX94"/>
  <c i="6" r="J32"/>
  <c i="1" r="AG99"/>
  <c r="AN99"/>
  <c i="5" r="J32"/>
  <c i="1" r="AG98"/>
  <c r="AN98"/>
  <c i="3" r="J32"/>
  <c i="1" r="AG96"/>
  <c r="AN96"/>
  <c i="7" r="J110"/>
  <c l="1" r="J30"/>
  <c i="3" r="J41"/>
  <c i="4" r="J41"/>
  <c i="6" r="J41"/>
  <c i="2" r="J41"/>
  <c i="5" r="J41"/>
  <c i="1" r="W32"/>
  <c i="7" r="J32"/>
  <c i="1" r="AG100"/>
  <c r="AN100"/>
  <c i="2" r="J108"/>
  <c i="4" r="J108"/>
  <c i="1" r="AT94"/>
  <c i="3" r="J103"/>
  <c i="7" l="1" r="J41"/>
  <c i="1" r="AG94"/>
  <c r="AK26"/>
  <c r="AK29"/>
  <c r="AK38"/>
  <c l="1" r="AN94"/>
  <c r="AG104"/>
  <c r="AN104"/>
</calcChain>
</file>

<file path=xl/sharedStrings.xml><?xml version="1.0" encoding="utf-8"?>
<sst xmlns="http://schemas.openxmlformats.org/spreadsheetml/2006/main">
  <si>
    <t>Export Komplet</t>
  </si>
  <si>
    <t/>
  </si>
  <si>
    <t>2.0</t>
  </si>
  <si>
    <t>False</t>
  </si>
  <si>
    <t>{4bae4525-6727-4b4f-8a0a-9e468ed83e15}</t>
  </si>
  <si>
    <t xml:space="preserve">&gt;&gt;  skryté sloupce  &lt;&lt;</t>
  </si>
  <si>
    <t>0,01</t>
  </si>
  <si>
    <t>21</t>
  </si>
  <si>
    <t>15</t>
  </si>
  <si>
    <t>REKAPITULACE STAVBY</t>
  </si>
  <si>
    <t xml:space="preserve">v ---  níže se nacházejí doplnkové a pomocné údaje k sestavám  --- v</t>
  </si>
  <si>
    <t>0,001</t>
  </si>
  <si>
    <t>Kód:</t>
  </si>
  <si>
    <t>IMPORT</t>
  </si>
  <si>
    <t>Stavba:</t>
  </si>
  <si>
    <t>02 - BIM rozpočet</t>
  </si>
  <si>
    <t>KSO:</t>
  </si>
  <si>
    <t>CC-CZ:</t>
  </si>
  <si>
    <t>Místo:</t>
  </si>
  <si>
    <t xml:space="preserve"> </t>
  </si>
  <si>
    <t>Datum:</t>
  </si>
  <si>
    <t>12. 5. 2020</t>
  </si>
  <si>
    <t>Zadavatel:</t>
  </si>
  <si>
    <t>IČ:</t>
  </si>
  <si>
    <t>DIČ:</t>
  </si>
  <si>
    <t>Zhotovitel:</t>
  </si>
  <si>
    <t>Projektant:</t>
  </si>
  <si>
    <t>True</t>
  </si>
  <si>
    <t>Zpracovatel:</t>
  </si>
  <si>
    <t>Poznámka:</t>
  </si>
  <si>
    <t>Náklady z rozpočtů</t>
  </si>
  <si>
    <t>Ostatní náklady ze souhrnného listu</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</si>
  <si>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</si>
  <si>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</si>
  <si>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</si>
  <si>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</si>
  <si>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</si>
  <si>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</si>
  <si>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</si>
  <si>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</si>
  <si>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</si>
  <si>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</si>
  <si>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</si>
  <si>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</si>
  <si>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</si>
  <si>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</si>
  <si>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</si>
  <si>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</si>
  <si>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</si>
  <si>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</si>
  <si>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</si>
  <si>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</si>
  <si>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</si>
  <si>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</si>
  <si>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</si>
  <si>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</si>
  <si>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</si>
  <si>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</si>
  <si>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</si>
  <si>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</si>
  <si>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</si>
  <si>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</si>
  <si>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</si>
  <si>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</si>
  <si>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</si>
  <si>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</si>
  <si>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</si>
  <si>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</si>
  <si>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</si>
  <si>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</si>
  <si>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1) Náklady z rozpočtů</t>
  </si>
  <si>
    <t>D</t>
  </si>
  <si>
    <t>0</t>
  </si>
  <si>
    <t>###NOIMPORT###</t>
  </si>
  <si>
    <t>{00000000-0000-0000-0000-000000000000}</t>
  </si>
  <si>
    <t>/</t>
  </si>
  <si>
    <t>b</t>
  </si>
  <si>
    <t>Podlaha</t>
  </si>
  <si>
    <t>STA</t>
  </si>
  <si>
    <t>1</t>
  </si>
  <si>
    <t>{9d3cca56-17dc-4362-a9e8-0676b9e35ff2}</t>
  </si>
  <si>
    <t>2</t>
  </si>
  <si>
    <t>c</t>
  </si>
  <si>
    <t>Terasa</t>
  </si>
  <si>
    <t>{7f349d38-ce59-4c63-ad03-0290b9accab7}</t>
  </si>
  <si>
    <t>d</t>
  </si>
  <si>
    <t>Obvodové zdivo</t>
  </si>
  <si>
    <t>{22fd271d-7a75-4d7f-8652-068ffe32e77c}</t>
  </si>
  <si>
    <t>a</t>
  </si>
  <si>
    <t>Základová deska</t>
  </si>
  <si>
    <t>{538316ee-c46c-462a-9cb3-ba34043421e2}</t>
  </si>
  <si>
    <t>e</t>
  </si>
  <si>
    <t>Příčkové zdivo</t>
  </si>
  <si>
    <t>{2a05c589-4c5f-4f71-8b3e-4320d259ab06}</t>
  </si>
  <si>
    <t>f</t>
  </si>
  <si>
    <t>Plochá střecha vč. konstrukce stropu</t>
  </si>
  <si>
    <t>{388b0fcd-f0a8-4041-985f-7f0a7d9f9fed}</t>
  </si>
  <si>
    <t>2) Ostatní náklady ze souhrnného listu</t>
  </si>
  <si>
    <t>Procent. zadání_x000d_
[% nákladů rozpočtu]</t>
  </si>
  <si>
    <t>Zařazení nákladů</t>
  </si>
  <si>
    <t>Celkové náklady za stavbu 1) + 2)</t>
  </si>
  <si>
    <t>KRYCÍ LIST SOUPISU PRACÍ</t>
  </si>
  <si>
    <t>Objekt:</t>
  </si>
  <si>
    <t>b - Podlaha</t>
  </si>
  <si>
    <t>Náklady z rozpočtu</t>
  </si>
  <si>
    <t>Ostatní náklady</t>
  </si>
  <si>
    <t>REKAPITULACE ČLENĚNÍ SOUPISU PRACÍ</t>
  </si>
  <si>
    <t>Kód dílu - Popis</t>
  </si>
  <si>
    <t>Cena celkem [CZK]</t>
  </si>
  <si>
    <t>1) Náklady ze soupisu prací</t>
  </si>
  <si>
    <t>-1</t>
  </si>
  <si>
    <t>HSV - Práce a dodávky HSV</t>
  </si>
  <si>
    <t xml:space="preserve">    6 - Úpravy povrchů, podlahy a osazování výplní</t>
  </si>
  <si>
    <t xml:space="preserve">    9 - Ostatní konstrukce a práce, bourání</t>
  </si>
  <si>
    <t xml:space="preserve">    998 - Přesun hmot</t>
  </si>
  <si>
    <t>PSV - Práce a dodávky PSV</t>
  </si>
  <si>
    <t xml:space="preserve">    713 - Izolace tepelné</t>
  </si>
  <si>
    <t xml:space="preserve">    775 - Podlahy skládané</t>
  </si>
  <si>
    <t>2)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</si>
  <si>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</si>
  <si>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</si>
  <si>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</si>
  <si>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</si>
  <si>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</si>
  <si>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</si>
  <si>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</si>
  <si>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</si>
  <si>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</si>
  <si>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</si>
  <si>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</si>
  <si>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</si>
  <si>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</si>
  <si>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</si>
  <si>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</si>
  <si>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</si>
  <si>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</si>
  <si>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</si>
  <si>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</si>
  <si>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631311115</t>
  </si>
  <si>
    <t>Mazanina tl do 80 mm z betonu prostého bez zvýšených nároků na prostředí tř. C 20/25</t>
  </si>
  <si>
    <t>m3</t>
  </si>
  <si>
    <t>4</t>
  </si>
  <si>
    <t>688074937</t>
  </si>
  <si>
    <t>631319171</t>
  </si>
  <si>
    <t>Příplatek k mazanině tl do 80 mm za stržení povrchu spodní vrstvy před vložením výztuže</t>
  </si>
  <si>
    <t>350248596</t>
  </si>
  <si>
    <t>3</t>
  </si>
  <si>
    <t>631362021</t>
  </si>
  <si>
    <t>Výztuž mazanin svařovanými sítěmi Kari</t>
  </si>
  <si>
    <t>t</t>
  </si>
  <si>
    <t>1837481240</t>
  </si>
  <si>
    <t>631341113</t>
  </si>
  <si>
    <t>Mazanina tl do 80 mm z betonu lehkého keramického LC 16/18</t>
  </si>
  <si>
    <t>-304094553</t>
  </si>
  <si>
    <t>5</t>
  </si>
  <si>
    <t>634112112</t>
  </si>
  <si>
    <t>Obvodová dilatace podlahovým páskem z pěnového PE mezi stěnou a mazaninou nebo potěrem v 100 mm</t>
  </si>
  <si>
    <t>m</t>
  </si>
  <si>
    <t>-83407639</t>
  </si>
  <si>
    <t>VV</t>
  </si>
  <si>
    <t>49,57</t>
  </si>
  <si>
    <t>9</t>
  </si>
  <si>
    <t>Ostatní konstrukce a práce, bourání</t>
  </si>
  <si>
    <t>952901111</t>
  </si>
  <si>
    <t xml:space="preserve">Vyčištění budov nebo objektů před předáním do užívání  budov bytové nebo občanské výstavby, světlé výšky podlaží do 4 m</t>
  </si>
  <si>
    <t>m2</t>
  </si>
  <si>
    <t>695299062</t>
  </si>
  <si>
    <t>998</t>
  </si>
  <si>
    <t>Přesun hmot</t>
  </si>
  <si>
    <t>7</t>
  </si>
  <si>
    <t>998011001</t>
  </si>
  <si>
    <t xml:space="preserve">Přesun hmot pro budovy občanské výstavby, bydlení, výrobu a služby  s nosnou svislou konstrukcí zděnou z cihel, tvárnic nebo kamene vodorovná dopravní vzdálenost do 100 m pro budovy výšky do 6 m</t>
  </si>
  <si>
    <t>-1644808015</t>
  </si>
  <si>
    <t>PSV</t>
  </si>
  <si>
    <t>Práce a dodávky PSV</t>
  </si>
  <si>
    <t>713</t>
  </si>
  <si>
    <t>Izolace tepelné</t>
  </si>
  <si>
    <t>8</t>
  </si>
  <si>
    <t>713121111</t>
  </si>
  <si>
    <t>Montáž izolace tepelné podlah volně kladenými rohožemi, pásy, dílci, deskami 1 vrstva</t>
  </si>
  <si>
    <t>16</t>
  </si>
  <si>
    <t>-197512793</t>
  </si>
  <si>
    <t>M</t>
  </si>
  <si>
    <t>28375673</t>
  </si>
  <si>
    <t>deska pro kročejový útlum tl 30mm</t>
  </si>
  <si>
    <t>32</t>
  </si>
  <si>
    <t>1203671270</t>
  </si>
  <si>
    <t>10</t>
  </si>
  <si>
    <t>713191132</t>
  </si>
  <si>
    <t>Montáž izolace tepelné podlah, stropů vrchem nebo střech překrytí separační fólií z PE</t>
  </si>
  <si>
    <t>-59738812</t>
  </si>
  <si>
    <t>11</t>
  </si>
  <si>
    <t>28329042</t>
  </si>
  <si>
    <t>fólie PE separační či ochranná tl 0,2mm</t>
  </si>
  <si>
    <t>588875529</t>
  </si>
  <si>
    <t>12</t>
  </si>
  <si>
    <t>998713101</t>
  </si>
  <si>
    <t>Přesun hmot tonážní pro izolace tepelné v objektech v do 6 m</t>
  </si>
  <si>
    <t>-1608543712</t>
  </si>
  <si>
    <t>775</t>
  </si>
  <si>
    <t>Podlahy skládané</t>
  </si>
  <si>
    <t>13</t>
  </si>
  <si>
    <t>775413115</t>
  </si>
  <si>
    <t>Montáž podlahové lišty ze dřeva tvrdého nebo měkkého lepené</t>
  </si>
  <si>
    <t>2043818752</t>
  </si>
  <si>
    <t>14</t>
  </si>
  <si>
    <t>61418101</t>
  </si>
  <si>
    <t>lišta podlahová dřevěná dub 8x35mm</t>
  </si>
  <si>
    <t>416659148</t>
  </si>
  <si>
    <t>113,895*1,1 "Přepočtené koeficientem množství</t>
  </si>
  <si>
    <t>775541151</t>
  </si>
  <si>
    <t>Montáž podlah plovoucích z lamel laminátových</t>
  </si>
  <si>
    <t>1292629802</t>
  </si>
  <si>
    <t>61198018</t>
  </si>
  <si>
    <t>podlaha plovoucí laminátová spoj zaklapnutím V spára tř 32 tl 8mm</t>
  </si>
  <si>
    <t>-1233361217</t>
  </si>
  <si>
    <t>134,547*1,1 "Přepočtené koeficientem množství</t>
  </si>
  <si>
    <t>17</t>
  </si>
  <si>
    <t>775591191</t>
  </si>
  <si>
    <t>Montáž podložky vyrovnávací a tlumící pro plovoucí podlahy</t>
  </si>
  <si>
    <t>142745927</t>
  </si>
  <si>
    <t>18</t>
  </si>
  <si>
    <t>61155353</t>
  </si>
  <si>
    <t>podložka pod plovoucí podlahy dřevovláknitá pro kročejový útlum tl 5mm</t>
  </si>
  <si>
    <t>-275421107</t>
  </si>
  <si>
    <t>19</t>
  </si>
  <si>
    <t>998775101</t>
  </si>
  <si>
    <t>Přesun hmot tonážní pro podlahy dřevěné v objektech v do 6 m</t>
  </si>
  <si>
    <t>-2036115582</t>
  </si>
  <si>
    <t>c - Terasa</t>
  </si>
  <si>
    <t xml:space="preserve">    762 - Konstrukce tesařské</t>
  </si>
  <si>
    <t>762</t>
  </si>
  <si>
    <t>Konstrukce tesařské</t>
  </si>
  <si>
    <t>762951002</t>
  </si>
  <si>
    <t>Montáž podkladního roštu terasy z plných profilů osové vzdálenosti podpěr přes 300 do 420 mm</t>
  </si>
  <si>
    <t>-497665872</t>
  </si>
  <si>
    <t>61198142</t>
  </si>
  <si>
    <t>terasový hranol 45x70mm exotická dřevina</t>
  </si>
  <si>
    <t>-88900355</t>
  </si>
  <si>
    <t>762951101</t>
  </si>
  <si>
    <t>Příplatek k montáži podkladního roštu za výškové vyrovnání roštu terči do 65 mm</t>
  </si>
  <si>
    <t>1297370362</t>
  </si>
  <si>
    <t>762952014</t>
  </si>
  <si>
    <t>Montáž teras z prken přes 135 mm z dřevin tvrdých šroubovaných broušených bez povrchové úpravy</t>
  </si>
  <si>
    <t>-649713282</t>
  </si>
  <si>
    <t>61198124</t>
  </si>
  <si>
    <t>terasový profil dřevěný tl 27mm sibiřský modřín</t>
  </si>
  <si>
    <t>1679246280</t>
  </si>
  <si>
    <t>762952101</t>
  </si>
  <si>
    <t>Ukončovací lišta terasy</t>
  </si>
  <si>
    <t>-929567513</t>
  </si>
  <si>
    <t>33,73+15,7</t>
  </si>
  <si>
    <t>Součet</t>
  </si>
  <si>
    <t>762953002</t>
  </si>
  <si>
    <t>Nátěr dřevěných teras olejový dvojnásobný s očištěním</t>
  </si>
  <si>
    <t>999089109</t>
  </si>
  <si>
    <t>998762101</t>
  </si>
  <si>
    <t xml:space="preserve">Přesun hmot pro konstrukce tesařské  stanovený z hmotnosti přesunovaného materiálu vodorovná dopravní vzdálenost do 50 m v objektech výšky do 6 m</t>
  </si>
  <si>
    <t>147554787</t>
  </si>
  <si>
    <t>d - Obvodové zdivo</t>
  </si>
  <si>
    <t xml:space="preserve">    3 - Svislé a kompletní konstrukce</t>
  </si>
  <si>
    <t xml:space="preserve">    784 - Dokončovací práce - malby a tapety</t>
  </si>
  <si>
    <t>Svislé a kompletní konstrukce</t>
  </si>
  <si>
    <t>311235151</t>
  </si>
  <si>
    <t>Zdivo jednovrstvé z cihel broušených do P10 na tenkovrstvou maltu tl 300 mm</t>
  </si>
  <si>
    <t>-2111673368</t>
  </si>
  <si>
    <t>612131301</t>
  </si>
  <si>
    <t>Cementový postřik vnitřních stěn nanášený celoplošně strojně</t>
  </si>
  <si>
    <t>-749418025</t>
  </si>
  <si>
    <t>612321341</t>
  </si>
  <si>
    <t>Vápenocementová omítka štuková dvouvrstvá vnitřních stěn nanášená strojně</t>
  </si>
  <si>
    <t>-61987106</t>
  </si>
  <si>
    <t>622211021</t>
  </si>
  <si>
    <t>Montáž kontaktního zateplení vnějších stěn lepením a mechanickým kotvením polystyrénových desek tl do 120 mm</t>
  </si>
  <si>
    <t>-489756950</t>
  </si>
  <si>
    <t>28375939</t>
  </si>
  <si>
    <t>deska EPS 70 fasádní λ=0,039 tl 120mm</t>
  </si>
  <si>
    <t>-362954404</t>
  </si>
  <si>
    <t>622212021</t>
  </si>
  <si>
    <t>Montáž kontaktního zateplení vnějšího ostění, nadpraží nebo parapetu lepením z polystyrenových desek nebo z kombinovaných desek hloubky špalet do 200 mm, tloušťky desek přes 80 do 120 mm</t>
  </si>
  <si>
    <t>-1356302760</t>
  </si>
  <si>
    <t>(2*1,4+1,62*2)*2+(0,8*2+0,715*2)*4+(0,84+0,22)+(4,3+2*2)+(2,1*2)*2+(2*2,5)</t>
  </si>
  <si>
    <t>-1283394037</t>
  </si>
  <si>
    <t>46,96*0,2*1,1 "Přepočtené koeficientem množství</t>
  </si>
  <si>
    <t>622252001</t>
  </si>
  <si>
    <t>Montáž profilů kontaktního zateplení připevněných mechanicky</t>
  </si>
  <si>
    <t>-2015602307</t>
  </si>
  <si>
    <t>51,566</t>
  </si>
  <si>
    <t>59051649</t>
  </si>
  <si>
    <t>profil zakládací Al tl 0,7mm pro ETICS pro izolant tl 120mm</t>
  </si>
  <si>
    <t>-1358576636</t>
  </si>
  <si>
    <t>51,566*1,05 "Přepočtené koeficientem množství</t>
  </si>
  <si>
    <t>622252002</t>
  </si>
  <si>
    <t>Montáž profilů kontaktního zateplení lepených</t>
  </si>
  <si>
    <t>-845526489</t>
  </si>
  <si>
    <t>31,269+6,405+20,349</t>
  </si>
  <si>
    <t>59051476</t>
  </si>
  <si>
    <t>profil okenní začišťovací se sklovláknitou armovací tkaninou 9mm/2,4m</t>
  </si>
  <si>
    <t>2131949391</t>
  </si>
  <si>
    <t>29,780</t>
  </si>
  <si>
    <t>29,78*1,05 "Přepočtené koeficientem množství</t>
  </si>
  <si>
    <t>59051512</t>
  </si>
  <si>
    <t>profil začišťovací s okapnicí PVC s výztužnou tkaninou pro parapet ETICS</t>
  </si>
  <si>
    <t>301369784</t>
  </si>
  <si>
    <t>6,100</t>
  </si>
  <si>
    <t>6,1*1,05 "Přepočtené koeficientem množství</t>
  </si>
  <si>
    <t>63127464</t>
  </si>
  <si>
    <t>profil rohový Al 15x15mm s výztužnou tkaninou š 100mm pro ETICS</t>
  </si>
  <si>
    <t>697600793</t>
  </si>
  <si>
    <t>19,380</t>
  </si>
  <si>
    <t>19,38*1,05 "Přepočtené koeficientem množství</t>
  </si>
  <si>
    <t>622541021</t>
  </si>
  <si>
    <t>Tenkovrstvá silikonsilikátová zrnitá omítka tl. 2,0 mm včetně penetrace vnějších stěn</t>
  </si>
  <si>
    <t>-778466263</t>
  </si>
  <si>
    <t>"F0025"10,331+135,685</t>
  </si>
  <si>
    <t>629991011</t>
  </si>
  <si>
    <t>Zakrytí výplní otvorů a svislých ploch fólií přilepenou lepící páskou</t>
  </si>
  <si>
    <t>-332993962</t>
  </si>
  <si>
    <t>(1,62*1,42)*2+(0,72*0,72)*4+(0,84*2,29)+(4,3*2,2)+(2,5*2,25)*2</t>
  </si>
  <si>
    <t>941211111</t>
  </si>
  <si>
    <t xml:space="preserve">Montáž lešení řadového rámového lehkého pracovního s podlahami  s provozním zatížením tř. 3 do 200 kg/m2 šířky tř. SW06 přes 0,6 do 0,9 m, výšky do 10 m</t>
  </si>
  <si>
    <t>1164166174</t>
  </si>
  <si>
    <t>((13,773+10,329+1,96+7,323+12,283)+5*(0,9*0,9))*2,81</t>
  </si>
  <si>
    <t>941211211</t>
  </si>
  <si>
    <t>Příplatek k lešení řadovému rámovému lehkému š 0,9 m v do 25 m za první a ZKD den použití</t>
  </si>
  <si>
    <t>-4173810</t>
  </si>
  <si>
    <t>(((13,773+10,329+1,96+7,323+12,283)+5*(0,9*0,9))*2,81)*10</t>
  </si>
  <si>
    <t>941211811</t>
  </si>
  <si>
    <t xml:space="preserve">Demontáž lešení řadového rámového lehkého pracovního  s provozním zatížením tř. 3 do 200 kg/m2 šířky tř. SW06 přes 0,6 do 0,9 m, výšky do 10 m</t>
  </si>
  <si>
    <t>646636007</t>
  </si>
  <si>
    <t>949101111</t>
  </si>
  <si>
    <t>Lešení pomocné pro objekty pozemních staveb s lešeňovou podlahou v do 1,9 m zatížení do 150 kg/m2</t>
  </si>
  <si>
    <t>-469872457</t>
  </si>
  <si>
    <t>135</t>
  </si>
  <si>
    <t>20</t>
  </si>
  <si>
    <t>344079881</t>
  </si>
  <si>
    <t>784</t>
  </si>
  <si>
    <t>Dokončovací práce - malby a tapety</t>
  </si>
  <si>
    <t>784181101</t>
  </si>
  <si>
    <t>Základní akrylátová jednonásobná penetrace podkladu v místnostech výšky do 3,80m</t>
  </si>
  <si>
    <t>-877234864</t>
  </si>
  <si>
    <t>162,215</t>
  </si>
  <si>
    <t>22</t>
  </si>
  <si>
    <t>784221101</t>
  </si>
  <si>
    <t>Dvojnásobné bílé malby ze směsí za sucha dobře otěruvzdorných v místnostech do 3,80 m</t>
  </si>
  <si>
    <t>-545465742</t>
  </si>
  <si>
    <t>a - Základová deska</t>
  </si>
  <si>
    <t xml:space="preserve">    2 - Zakládání</t>
  </si>
  <si>
    <t xml:space="preserve">    711 - Izolace proti vodě, vlhkosti a plynům</t>
  </si>
  <si>
    <t>Zakládání</t>
  </si>
  <si>
    <t>271572211</t>
  </si>
  <si>
    <t>Podsyp pod základové konstrukce se zhutněním z netříděného štěrkopísku</t>
  </si>
  <si>
    <t>-1915282362</t>
  </si>
  <si>
    <t>273321411</t>
  </si>
  <si>
    <t>Základové desky ze ŽB bez zvýšených nároků na prostředí tř. C 20/25</t>
  </si>
  <si>
    <t>-1135711326</t>
  </si>
  <si>
    <t>273351121</t>
  </si>
  <si>
    <t>Zřízení bednění základových desek</t>
  </si>
  <si>
    <t>178647242</t>
  </si>
  <si>
    <t>273351122</t>
  </si>
  <si>
    <t>Odstranění bednění základových desek</t>
  </si>
  <si>
    <t>-999943684</t>
  </si>
  <si>
    <t>273361821</t>
  </si>
  <si>
    <t>Výztuž základových desek betonářskou ocelí 10 505 (R)</t>
  </si>
  <si>
    <t>2087611287</t>
  </si>
  <si>
    <t>Přesun hmot pro budovy zděné v do 6 m</t>
  </si>
  <si>
    <t>-2096081183</t>
  </si>
  <si>
    <t>711</t>
  </si>
  <si>
    <t>Izolace proti vodě, vlhkosti a plynům</t>
  </si>
  <si>
    <t>711491171</t>
  </si>
  <si>
    <t>Provedení izolace proti tlakové vodě vodorovné z textilií vrstva podkladní</t>
  </si>
  <si>
    <t>788644812</t>
  </si>
  <si>
    <t>69311068</t>
  </si>
  <si>
    <t>geotextilie netkaná separační, ochranná, filtrační, drenážní PP 300g/m2</t>
  </si>
  <si>
    <t>2140994979</t>
  </si>
  <si>
    <t>149,493*1,05 "Přepočtené koeficientem množství</t>
  </si>
  <si>
    <t>998711101</t>
  </si>
  <si>
    <t>Přesun hmot tonážní pro izolace proti vodě, vlhkosti a plynům v objektech výšky do 6 m</t>
  </si>
  <si>
    <t>-878302652</t>
  </si>
  <si>
    <t>F0029</t>
  </si>
  <si>
    <t>Basic Wall:DEK Příčka SN.4004A</t>
  </si>
  <si>
    <t>113,170984086151</t>
  </si>
  <si>
    <t>e - Příčkové zdivo</t>
  </si>
  <si>
    <t>342244111</t>
  </si>
  <si>
    <t>Příčka z cihel děrovaných do P10 na maltu M5 tloušťky 115 mm</t>
  </si>
  <si>
    <t>1421049516</t>
  </si>
  <si>
    <t>342291121</t>
  </si>
  <si>
    <t xml:space="preserve">Ukotvení příček  plochými kotvami, do konstrukce cihelné</t>
  </si>
  <si>
    <t>-896056351</t>
  </si>
  <si>
    <t>PSC</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</si>
  <si>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</si>
  <si>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2,93*22</t>
  </si>
  <si>
    <t>346971122</t>
  </si>
  <si>
    <t xml:space="preserve">Izolace proti šíření zvuku prováděná současně při zdění  z lepenky asfaltové hadrové pod příčky jednoduchá, složená z 10 mm tl. vrstvy malty MC 5, lepenky nepískované a 10 mm vrstvy téže malty, v pruzích š. přes 100 do 200 mm</t>
  </si>
  <si>
    <t>-130246223</t>
  </si>
  <si>
    <t xml:space="preserve">Poznámka k souboru cen:_x000d_
1. U položek -1121 až -1142 a -1221 až -1242 se množství měrných jednotek určuje v m délky příčky. </t>
  </si>
  <si>
    <t>50,127</t>
  </si>
  <si>
    <t xml:space="preserve">Podkladní a spojovací vrstva vnitřních omítaných ploch  cementový postřik nanášený strojně celoplošně stěn</t>
  </si>
  <si>
    <t>648843506</t>
  </si>
  <si>
    <t xml:space="preserve">Omítka vápenocementová vnitřních ploch  nanášená strojně dvouvrstvá, tloušťky jádrové omítky do 10 mm a tloušťky štuku do 3 mm štuková svislých konstrukcí stěn</t>
  </si>
  <si>
    <t>-1660129964</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</si>
  <si>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</si>
  <si>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-759981664</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</si>
  <si>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</si>
  <si>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-321336742</t>
  </si>
  <si>
    <t>2*13,714</t>
  </si>
  <si>
    <t>-1602118309</t>
  </si>
  <si>
    <t>F0037</t>
  </si>
  <si>
    <t>Basic Roof:DEK Střecha ST.2001C</t>
  </si>
  <si>
    <t>133,859877375001</t>
  </si>
  <si>
    <t>f - Plochá střecha vč. konstrukce stropu</t>
  </si>
  <si>
    <t xml:space="preserve">    4 - Vodorovné konstrukce</t>
  </si>
  <si>
    <t xml:space="preserve">    712 - Povlakové krytiny</t>
  </si>
  <si>
    <t xml:space="preserve">    721 - Zdravotechnika - vnitřní kanalizace</t>
  </si>
  <si>
    <t>Vodorovné konstrukce</t>
  </si>
  <si>
    <t>411321515</t>
  </si>
  <si>
    <t>Stropy deskové ze ŽB tř. C 20/25</t>
  </si>
  <si>
    <t>961775032</t>
  </si>
  <si>
    <t>výměra skladby*koeficient</t>
  </si>
  <si>
    <t>F0037*0,14</t>
  </si>
  <si>
    <t>411361821</t>
  </si>
  <si>
    <t>Výztuž stropů betonářskou ocelí 10 505</t>
  </si>
  <si>
    <t>-362171187</t>
  </si>
  <si>
    <t>F0037*0,021</t>
  </si>
  <si>
    <t>411351011</t>
  </si>
  <si>
    <t>Zřízení bednění stropů deskových tl do 25 cm bez podpěrné kce</t>
  </si>
  <si>
    <t>-279265613</t>
  </si>
  <si>
    <t>F0037+(42,06*0,25)</t>
  </si>
  <si>
    <t>411351012</t>
  </si>
  <si>
    <t>Odstranění bednění stropů deskových tl do 25 cm bez podpěrné kce</t>
  </si>
  <si>
    <t>-80616418</t>
  </si>
  <si>
    <t>411354311</t>
  </si>
  <si>
    <t>Zřízení podpěrné konstrukce stropů výšky do 4 m tl do 15 cm</t>
  </si>
  <si>
    <t>1762624675</t>
  </si>
  <si>
    <t>411354312</t>
  </si>
  <si>
    <t>Odstranění podpěrné konstrukce stropů výšky do 4 m tl do 15 cm</t>
  </si>
  <si>
    <t>-1747036834</t>
  </si>
  <si>
    <t>611131301</t>
  </si>
  <si>
    <t xml:space="preserve">Podkladní a spojovací vrstva vnitřních omítaných ploch  cementový postřik nanášený strojně celoplošně stropů</t>
  </si>
  <si>
    <t>-2052053642</t>
  </si>
  <si>
    <t>F0037-7,51</t>
  </si>
  <si>
    <t>611321341</t>
  </si>
  <si>
    <t xml:space="preserve">Omítka vápenocementová vnitřních ploch  nanášená strojně dvouvrstvá, tloušťky jádrové omítky do 10 mm a tloušťky štuku do 3 mm štuková vodorovných konstrukcí stropů rovných</t>
  </si>
  <si>
    <t>-526727456</t>
  </si>
  <si>
    <t>611321391</t>
  </si>
  <si>
    <t xml:space="preserve">Omítka vápenocementová vnitřních ploch  nanášená strojně Příplatek k cenám za každých dalších i započatých 5 mm tloušťky omítky přes 10 mm stropů</t>
  </si>
  <si>
    <t>188333396</t>
  </si>
  <si>
    <t>-1330361841</t>
  </si>
  <si>
    <t>712</t>
  </si>
  <si>
    <t>Povlakové krytiny</t>
  </si>
  <si>
    <t>712311101</t>
  </si>
  <si>
    <t>Provedení povlakové krytiny střech do 10° za studena lakem penetračním nebo asfaltovým</t>
  </si>
  <si>
    <t>640618638</t>
  </si>
  <si>
    <t>11163150</t>
  </si>
  <si>
    <t>lak penetrační asfaltový</t>
  </si>
  <si>
    <t>77573784</t>
  </si>
  <si>
    <t>F0037*0,0003</t>
  </si>
  <si>
    <t>712341659</t>
  </si>
  <si>
    <t>Provedení povlakové krytiny střech do 10° pásy NAIP přitavením bodově</t>
  </si>
  <si>
    <t>1323602429</t>
  </si>
  <si>
    <t>62856011</t>
  </si>
  <si>
    <t>pás asfaltový natavitelný modifikovaný SBS tl 4,0mm s vložkou z hliníkové fólie, hliníkové fólie s textilií a spalitelnou PE fólií nebo jemnozrnný minerálním posypem na horním povrchu</t>
  </si>
  <si>
    <t>-1774331445</t>
  </si>
  <si>
    <t>F0037*1,15</t>
  </si>
  <si>
    <t>712363504</t>
  </si>
  <si>
    <t>Provedení povlak krytiny mechanicky kotvenou do betonu TI tl do 200 mm vnitřní pole, budova v do 18m</t>
  </si>
  <si>
    <t>2032140764</t>
  </si>
  <si>
    <t>F0037*0,8</t>
  </si>
  <si>
    <t>712363505</t>
  </si>
  <si>
    <t>Provedení povlak krytiny mechanicky kotvenou do betonu TI tl do 200 mm krajní pole, budova v do 18m</t>
  </si>
  <si>
    <t>-2140918879</t>
  </si>
  <si>
    <t>F0037*0,1</t>
  </si>
  <si>
    <t>28322013</t>
  </si>
  <si>
    <t>fólie hydroizolační střešní mPVC mechanicky kotvená tl 1,5mm barevná</t>
  </si>
  <si>
    <t>-85468564</t>
  </si>
  <si>
    <t>998712101</t>
  </si>
  <si>
    <t>Přesun hmot pro povlakové krytiny stanovený z hmotnosti přesunovaného materiálu vodorovná dopravní vzdálenost do 50 m v objektech výšky do 6 m</t>
  </si>
  <si>
    <t>2012020931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</si>
  <si>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</si>
  <si>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0,04+0,02</t>
  </si>
  <si>
    <t>28</t>
  </si>
  <si>
    <t>713141151</t>
  </si>
  <si>
    <t>Montáž izolace tepelné střech plochých kladené volně 1 vrstva rohoží, pásů, dílců, desek</t>
  </si>
  <si>
    <t>-440247995</t>
  </si>
  <si>
    <t>29</t>
  </si>
  <si>
    <t>28376141</t>
  </si>
  <si>
    <t>klín izolační z pěnového polystyrenu EPS 100 spádový</t>
  </si>
  <si>
    <t>-155087142</t>
  </si>
  <si>
    <t>F0037*0,153</t>
  </si>
  <si>
    <t>30</t>
  </si>
  <si>
    <t>713141311</t>
  </si>
  <si>
    <t>Montáž izolace tepelné střech plochých kladené volně, spádová vrstva</t>
  </si>
  <si>
    <t>-1955327170</t>
  </si>
  <si>
    <t>31</t>
  </si>
  <si>
    <t>28376517</t>
  </si>
  <si>
    <t>deska izolační PIR s oboustrannou kompozitní fólií s hliníkovou vložkou 1200x2400x100mm</t>
  </si>
  <si>
    <t>996750857</t>
  </si>
  <si>
    <t>F0037*1,02</t>
  </si>
  <si>
    <t>Přesun hmot pro izolace tepelné stanovený z hmotnosti přesunovaného materiálu vodorovná dopravní vzdálenost do 50 m v objektech výšky do 6 m</t>
  </si>
  <si>
    <t>-1423712335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</si>
  <si>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</si>
  <si>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0,827</t>
  </si>
  <si>
    <t>721</t>
  </si>
  <si>
    <t>Zdravotechnika - vnitřní kanalizace</t>
  </si>
  <si>
    <t>24</t>
  </si>
  <si>
    <t>721233113</t>
  </si>
  <si>
    <t>Střešní vtok polypropylen PP pro ploché střechy svislý odtok DN 125</t>
  </si>
  <si>
    <t>kus</t>
  </si>
  <si>
    <t>-2074670298</t>
  </si>
  <si>
    <t>25</t>
  </si>
  <si>
    <t>998721101</t>
  </si>
  <si>
    <t xml:space="preserve">Přesun hmot pro vnitřní kanalizace  stanovený z hmotnosti přesunovaného materiálu vodorovná dopravní vzdálenost do 50 m v objektech výšky do 6 m</t>
  </si>
  <si>
    <t>-1842668109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</si>
  <si>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</si>
  <si>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0,004</t>
  </si>
  <si>
    <t>26</t>
  </si>
  <si>
    <t>-1910258196</t>
  </si>
  <si>
    <t>27</t>
  </si>
  <si>
    <t>-1484428900</t>
  </si>
  <si>
    <t>SEZNAM FIGUR</t>
  </si>
  <si>
    <t>Výměra</t>
  </si>
  <si>
    <t xml:space="preserve"> e</t>
  </si>
  <si>
    <t>BIM model.ifc</t>
  </si>
  <si>
    <t>Podlaha - nášlapná vrstva - Podlaha - nášlapná vrstva</t>
  </si>
  <si>
    <t xml:space="preserve">  Zeď</t>
  </si>
  <si>
    <t xml:space="preserve">      Basic Wall:DEK Příčka SN.4004A</t>
  </si>
  <si>
    <t>11,7384000000015 "Guid:23N1ZxUZrFTOISEIB6suJ8</t>
  </si>
  <si>
    <t>6,30781724762753 "Guid:23N1ZxUZrFTOISEIB6suJB</t>
  </si>
  <si>
    <t>6,3079767429126 "Guid:23N1ZxUZrFTOISEIB6suJA</t>
  </si>
  <si>
    <t>11,1408591743603 "Guid:23N1ZxUZrFTOISEIB6suJD</t>
  </si>
  <si>
    <t>13,3196000000018 "Guid:23N1ZxUZrFTOISEIB6suJC</t>
  </si>
  <si>
    <t>5,12148000000064 "Guid:23N1ZxUZrFTOISEIB6suJF</t>
  </si>
  <si>
    <t>9,81366389696368 "Guid:23N1ZxUZrFTOISEIB6suJE</t>
  </si>
  <si>
    <t>5,19920000000069 "Guid:23N1ZxUZrFTOISEIB6suJn</t>
  </si>
  <si>
    <t>4,35366000000056 "Guid:23N1ZxUZrFTOISEIB6suJm</t>
  </si>
  <si>
    <t>3,05319000000039 "Guid:23N1ZxUZrFTOISEIB6suJp</t>
  </si>
  <si>
    <t>2,40731000000028 "Guid:23N1ZxUZrFTOISEIB6suJo</t>
  </si>
  <si>
    <t>5,19920000000069 "Guid:23N1ZxUZrFTOISEIB6suJq</t>
  </si>
  <si>
    <t>2,55671559628829 "Guid:23N1ZxUZrFTOISEIB6suJt</t>
  </si>
  <si>
    <t>6,25780000000081 "Guid:23N1ZxUZrFTOISEIB6suJs</t>
  </si>
  <si>
    <t>8,57600000000111 "Guid:23N1ZxUZrFTOISEIB6suJd</t>
  </si>
  <si>
    <t>11,8181114279903 "Guid:23N1ZxUZrFTOISEIB6suJc</t>
  </si>
  <si>
    <t>Použití figury:</t>
  </si>
  <si>
    <t xml:space="preserve"> f</t>
  </si>
  <si>
    <t>BIM model 3.ifc</t>
  </si>
  <si>
    <t>Spodní líc střechy - Spodní líc střechy</t>
  </si>
  <si>
    <t xml:space="preserve">  Střecha</t>
  </si>
  <si>
    <t xml:space="preserve">      Basic Roof:DEK Střecha ST.2001C</t>
  </si>
  <si>
    <t>133,859877375001 "Guid:23N1ZxUZrFTOISEIB6suG$</t>
  </si>
  <si>
    <t>Cementový postřik vnitřních stropů nanášený celoplošně strojně</t>
  </si>
  <si>
    <t>Vápenocementová omítka štuková dvouvrstvá vnitřních stropů rovných nanášená strojně</t>
  </si>
  <si>
    <t>Příplatek k vápenocementové omítce vnitřních stropů za každých dalších 5 mm tloušťky strojně</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</si>
</sst>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sz val="8"/>
      <color rgb="FF3366FF"/>
      <name val="Arial CE"/>
    </font>
    <font>
      <b/>
      <sz val="14"/>
      <name val="Arial CE"/>
    </font>
    <font>
      <sz val="10"/>
      <color rgb="FF46464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sz val="8"/>
      <color rgb="FF000000"/>
      <name val="Arial CE"/>
    </font>
    <font>
      <i/>
      <sz val="7"/>
      <color rgb="FF969696"/>
      <name val="Arial CE"/>
    </font>
    <font>
      <b/>
      <sz val="9"/>
      <name val="Arial CE"/>
    </font>
    <font>
      <u/>
      <sz val="11"/>
      <color theme="10"/>
      <name val="Calibri"/>
      <scheme val="minor"/>
    </font>
  </fonts>
  <fills count="5">
    <fill>
      <patternFill patternType="none"/>
    </fill>
    <fill>
      <patternFill patternType="gray125"/>
    </fill>
    <fill>
      <patternFill patternType="solid">
        <fgColor rgb="FFC0C0C0"/>
      </patternFill>
    </fill>
    <fill>
      <patternFill patternType="solid">
        <fgColor rgb="FFBEBEBE"/>
      </patternFill>
    </fill>
    <fill>
      <patternFill patternType="solid">
        <fgColor rgb="FFD2D2D2"/>
      </patternFill>
    </fill>
  </fills>
  <borders count="24">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border>
    <border>
      <left style="hair">
        <color rgb="FF969696"/>
      </left>
      <right style="hair">
        <color rgb="FF969696"/>
      </right>
      <top style="hair">
        <color rgb="FF969696"/>
      </top>
      <bottom style="hair">
        <color rgb="FF969696"/>
      </bottom>
    </border>
  </borders>
  <cellStyleXfs count="2">
    <xf numFmtId="0" fontId="0" fillId="0" borderId="0"/>
    <xf numFmtId="0" fontId="39" fillId="0" borderId="0" applyNumberFormat="0" applyFill="0" applyBorder="0" applyAlignment="0" applyProtection="0"/>
  </cellStyleXfs>
  <cellXfs count="23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3"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horizontal="left" vertical="top" wrapText="1"/>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4" xfId="0" applyBorder="1"/>
    <xf numFmtId="0" fontId="15"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4" fontId="16"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164" fontId="1" fillId="0" borderId="0" xfId="0" applyNumberFormat="1" applyFont="1" applyAlignment="1">
      <alignment horizontal="left" vertical="center"/>
    </xf>
    <xf numFmtId="4" fontId="17" fillId="0" borderId="0" xfId="0" applyNumberFormat="1" applyFont="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4" fillId="3" borderId="7" xfId="0" applyFont="1" applyFill="1" applyBorder="1" applyAlignment="1">
      <alignment horizontal="left" vertical="center"/>
    </xf>
    <xf numFmtId="4" fontId="4" fillId="3" borderId="7" xfId="0" applyNumberFormat="1" applyFont="1" applyFill="1" applyBorder="1" applyAlignment="1">
      <alignment vertical="center"/>
    </xf>
    <xf numFmtId="0" fontId="0" fillId="3" borderId="8" xfId="0" applyFont="1" applyFill="1" applyBorder="1" applyAlignment="1">
      <alignment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6"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0" fillId="4" borderId="7" xfId="0" applyFont="1" applyFill="1" applyBorder="1" applyAlignment="1">
      <alignment vertical="center"/>
    </xf>
    <xf numFmtId="0" fontId="21" fillId="4" borderId="7"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8" xfId="0" applyFont="1" applyFill="1" applyBorder="1" applyAlignment="1">
      <alignment horizontal="left" vertical="center"/>
    </xf>
    <xf numFmtId="0" fontId="21" fillId="4" borderId="0" xfId="0" applyFont="1" applyFill="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horizontal="right" vertical="center"/>
    </xf>
    <xf numFmtId="4" fontId="23" fillId="0" borderId="0" xfId="0" applyNumberFormat="1" applyFont="1" applyAlignment="1">
      <alignment vertical="center"/>
    </xf>
    <xf numFmtId="0" fontId="4" fillId="0" borderId="0" xfId="0" applyFont="1" applyAlignment="1">
      <alignment horizontal="center" vertical="center"/>
    </xf>
    <xf numFmtId="4" fontId="19" fillId="0" borderId="14"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5"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3" xfId="0"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wrapText="1"/>
    </xf>
    <xf numFmtId="0" fontId="27" fillId="0" borderId="0" xfId="0" applyFont="1" applyAlignment="1">
      <alignment vertical="center"/>
    </xf>
    <xf numFmtId="4" fontId="27" fillId="0" borderId="0" xfId="0" applyNumberFormat="1" applyFont="1" applyAlignment="1">
      <alignment vertical="center"/>
    </xf>
    <xf numFmtId="0" fontId="3" fillId="0" borderId="0" xfId="0" applyFont="1" applyAlignment="1">
      <alignment horizontal="center" vertical="center"/>
    </xf>
    <xf numFmtId="4" fontId="28" fillId="0" borderId="14"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5" xfId="0" applyNumberFormat="1" applyFont="1" applyBorder="1" applyAlignment="1">
      <alignment vertical="center"/>
    </xf>
    <xf numFmtId="0" fontId="5"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22" xfId="0" applyFont="1" applyBorder="1" applyAlignment="1">
      <alignment vertical="center"/>
    </xf>
    <xf numFmtId="0" fontId="23" fillId="4" borderId="0" xfId="0" applyFont="1" applyFill="1" applyAlignment="1">
      <alignment horizontal="left" vertical="center"/>
    </xf>
    <xf numFmtId="0" fontId="0" fillId="4" borderId="0" xfId="0" applyFont="1" applyFill="1" applyAlignment="1">
      <alignment vertical="center"/>
    </xf>
    <xf numFmtId="4" fontId="23" fillId="4" borderId="0" xfId="0" applyNumberFormat="1" applyFont="1" applyFill="1" applyAlignment="1">
      <alignment vertical="center"/>
    </xf>
    <xf numFmtId="0" fontId="0" fillId="0" borderId="0" xfId="0" applyProtection="1"/>
    <xf numFmtId="0" fontId="29"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0"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0" fillId="0" borderId="0" xfId="0" applyNumberFormat="1" applyFont="1" applyAlignment="1">
      <alignment vertical="center"/>
    </xf>
    <xf numFmtId="0" fontId="22" fillId="0" borderId="0" xfId="0" applyFont="1" applyAlignment="1">
      <alignment horizontal="center"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0" xfId="0" applyFont="1" applyFill="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xf numFmtId="166" fontId="31" fillId="0" borderId="12" xfId="0" applyNumberFormat="1" applyFont="1" applyBorder="1" applyAlignment="1"/>
    <xf numFmtId="166" fontId="31" fillId="0" borderId="13" xfId="0" applyNumberFormat="1" applyFont="1" applyBorder="1" applyAlignment="1"/>
    <xf numFmtId="4" fontId="32"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1" fillId="0" borderId="23" xfId="0" applyFont="1" applyBorder="1" applyAlignment="1" applyProtection="1">
      <alignment horizontal="center" vertical="center"/>
      <protection locked="0"/>
    </xf>
    <xf numFmtId="49" fontId="21" fillId="0" borderId="23" xfId="0" applyNumberFormat="1"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23" xfId="0" applyFont="1" applyBorder="1" applyAlignment="1" applyProtection="1">
      <alignment horizontal="center" vertical="center" wrapText="1"/>
      <protection locked="0"/>
    </xf>
    <xf numFmtId="167" fontId="21" fillId="0" borderId="23" xfId="0" applyNumberFormat="1" applyFont="1" applyBorder="1" applyAlignment="1" applyProtection="1">
      <alignment vertical="center"/>
      <protection locked="0"/>
    </xf>
    <xf numFmtId="4" fontId="21" fillId="0" borderId="23"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22" fillId="0" borderId="14" xfId="0" applyFont="1" applyBorder="1" applyAlignment="1">
      <alignment horizontal="left" vertical="center"/>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5"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lignment vertical="center"/>
    </xf>
    <xf numFmtId="0" fontId="33"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34" fillId="0" borderId="23" xfId="0" applyFont="1" applyBorder="1" applyAlignment="1" applyProtection="1">
      <alignment horizontal="center" vertical="center"/>
      <protection locked="0"/>
    </xf>
    <xf numFmtId="49" fontId="34" fillId="0" borderId="23" xfId="0" applyNumberFormat="1"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34" fillId="0" borderId="23" xfId="0" applyFont="1" applyBorder="1" applyAlignment="1" applyProtection="1">
      <alignment horizontal="center" vertical="center" wrapText="1"/>
      <protection locked="0"/>
    </xf>
    <xf numFmtId="167" fontId="34" fillId="0" borderId="23" xfId="0" applyNumberFormat="1" applyFont="1" applyBorder="1" applyAlignment="1" applyProtection="1">
      <alignment vertical="center"/>
      <protection locked="0"/>
    </xf>
    <xf numFmtId="4" fontId="34" fillId="0" borderId="23" xfId="0" applyNumberFormat="1" applyFont="1" applyBorder="1" applyAlignment="1" applyProtection="1">
      <alignment vertical="center"/>
      <protection locked="0"/>
    </xf>
    <xf numFmtId="0" fontId="35" fillId="0" borderId="23" xfId="0" applyFont="1" applyBorder="1" applyAlignment="1" applyProtection="1">
      <alignment vertical="center"/>
      <protection locked="0"/>
    </xf>
    <xf numFmtId="0" fontId="35" fillId="0" borderId="3" xfId="0" applyFont="1" applyBorder="1" applyAlignment="1">
      <alignment vertical="center"/>
    </xf>
    <xf numFmtId="0" fontId="34" fillId="0" borderId="14" xfId="0" applyFont="1" applyBorder="1" applyAlignment="1">
      <alignment horizontal="left" vertical="center"/>
    </xf>
    <xf numFmtId="0" fontId="34" fillId="0" borderId="0" xfId="0" applyFont="1" applyBorder="1" applyAlignment="1">
      <alignment horizontal="center" vertical="center"/>
    </xf>
    <xf numFmtId="0" fontId="22" fillId="0" borderId="19" xfId="0" applyFont="1" applyBorder="1" applyAlignment="1">
      <alignment horizontal="left" vertical="center"/>
    </xf>
    <xf numFmtId="0" fontId="22" fillId="0" borderId="20" xfId="0" applyFont="1" applyBorder="1" applyAlignment="1">
      <alignment horizontal="center" vertical="center"/>
    </xf>
    <xf numFmtId="166" fontId="22" fillId="0" borderId="20" xfId="0" applyNumberFormat="1" applyFont="1" applyBorder="1" applyAlignment="1">
      <alignment vertical="center"/>
    </xf>
    <xf numFmtId="166" fontId="22" fillId="0" borderId="21" xfId="0" applyNumberFormat="1"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4" fillId="0" borderId="0" xfId="0" applyFont="1" applyAlignment="1">
      <alignment horizontal="left" vertical="center" wrapText="1"/>
    </xf>
    <xf numFmtId="0" fontId="38" fillId="0" borderId="16" xfId="0" applyFont="1" applyBorder="1" applyAlignment="1">
      <alignment horizontal="left" vertical="center" wrapText="1"/>
    </xf>
    <xf numFmtId="0" fontId="38" fillId="0" borderId="23" xfId="0" applyFont="1" applyBorder="1" applyAlignment="1">
      <alignment horizontal="left" vertical="center" wrapText="1"/>
    </xf>
    <xf numFmtId="0" fontId="38" fillId="0" borderId="23" xfId="0" applyFont="1" applyBorder="1" applyAlignment="1">
      <alignment horizontal="left" vertical="center"/>
    </xf>
    <xf numFmtId="167" fontId="38"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2" fillId="0" borderId="0" xfId="0" applyFont="1" applyAlignment="1">
      <alignment horizontal="lef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theme" Target="theme/theme1.xml" /><Relationship Id="rId11" Type="http://schemas.openxmlformats.org/officeDocument/2006/relationships/calcChain" Target="calcChain.xml" /><Relationship Id="rId12"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6" t="s">
        <v>0</v>
      </c>
      <c r="AZ1" s="16" t="s">
        <v>1</v>
      </c>
      <c r="BA1" s="16" t="s">
        <v>2</v>
      </c>
      <c r="BB1" s="16" t="s">
        <v>1</v>
      </c>
      <c r="BT1" s="16" t="s">
        <v>3</v>
      </c>
      <c r="BU1" s="16" t="s">
        <v>3</v>
      </c>
      <c r="BV1" s="16" t="s">
        <v>4</v>
      </c>
    </row>
    <row r="2" s="1" customFormat="1" ht="36.96" customHeight="1">
      <c r="AR2" s="17" t="s">
        <v>5</v>
      </c>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1"/>
      <c r="D4" s="22" t="s">
        <v>9</v>
      </c>
      <c r="AR4" s="21"/>
      <c r="AS4" s="23" t="s">
        <v>10</v>
      </c>
      <c r="BS4" s="18" t="s">
        <v>11</v>
      </c>
    </row>
    <row r="5" s="1" customFormat="1" ht="12" customHeight="1">
      <c r="B5" s="21"/>
      <c r="D5" s="24" t="s">
        <v>12</v>
      </c>
      <c r="K5" s="25" t="s">
        <v>13</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1"/>
      <c r="BS5" s="18" t="s">
        <v>6</v>
      </c>
    </row>
    <row r="6" s="1" customFormat="1" ht="36.96" customHeight="1">
      <c r="B6" s="21"/>
      <c r="D6" s="26" t="s">
        <v>14</v>
      </c>
      <c r="K6" s="27"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1"/>
      <c r="BS6" s="18" t="s">
        <v>6</v>
      </c>
    </row>
    <row r="7" s="1" customFormat="1" ht="12" customHeight="1">
      <c r="B7" s="21"/>
      <c r="D7" s="28" t="s">
        <v>16</v>
      </c>
      <c r="K7" s="25" t="s">
        <v>1</v>
      </c>
      <c r="AK7" s="28" t="s">
        <v>17</v>
      </c>
      <c r="AN7" s="25" t="s">
        <v>1</v>
      </c>
      <c r="AR7" s="21"/>
      <c r="BS7" s="18" t="s">
        <v>6</v>
      </c>
    </row>
    <row r="8" s="1" customFormat="1" ht="12" customHeight="1">
      <c r="B8" s="21"/>
      <c r="D8" s="28" t="s">
        <v>18</v>
      </c>
      <c r="K8" s="25" t="s">
        <v>19</v>
      </c>
      <c r="AK8" s="28" t="s">
        <v>20</v>
      </c>
      <c r="AN8" s="25" t="s">
        <v>21</v>
      </c>
      <c r="AR8" s="21"/>
      <c r="BS8" s="18" t="s">
        <v>6</v>
      </c>
    </row>
    <row r="9" s="1" customFormat="1" ht="14.4" customHeight="1">
      <c r="B9" s="21"/>
      <c r="AR9" s="21"/>
      <c r="BS9" s="18" t="s">
        <v>6</v>
      </c>
    </row>
    <row r="10" s="1" customFormat="1" ht="12" customHeight="1">
      <c r="B10" s="21"/>
      <c r="D10" s="28" t="s">
        <v>22</v>
      </c>
      <c r="AK10" s="28" t="s">
        <v>23</v>
      </c>
      <c r="AN10" s="25" t="s">
        <v>1</v>
      </c>
      <c r="AR10" s="21"/>
      <c r="BS10" s="18" t="s">
        <v>6</v>
      </c>
    </row>
    <row r="11" s="1" customFormat="1" ht="18.48" customHeight="1">
      <c r="B11" s="21"/>
      <c r="E11" s="25" t="s">
        <v>19</v>
      </c>
      <c r="AK11" s="28" t="s">
        <v>24</v>
      </c>
      <c r="AN11" s="25" t="s">
        <v>1</v>
      </c>
      <c r="AR11" s="21"/>
      <c r="BS11" s="18" t="s">
        <v>6</v>
      </c>
    </row>
    <row r="12" s="1" customFormat="1" ht="6.96" customHeight="1">
      <c r="B12" s="21"/>
      <c r="AR12" s="21"/>
      <c r="BS12" s="18" t="s">
        <v>6</v>
      </c>
    </row>
    <row r="13" s="1" customFormat="1" ht="12" customHeight="1">
      <c r="B13" s="21"/>
      <c r="D13" s="28" t="s">
        <v>25</v>
      </c>
      <c r="AK13" s="28" t="s">
        <v>23</v>
      </c>
      <c r="AN13" s="25" t="s">
        <v>1</v>
      </c>
      <c r="AR13" s="21"/>
      <c r="BS13" s="18" t="s">
        <v>6</v>
      </c>
    </row>
    <row r="14">
      <c r="B14" s="21"/>
      <c r="E14" s="25" t="s">
        <v>19</v>
      </c>
      <c r="AK14" s="28" t="s">
        <v>24</v>
      </c>
      <c r="AN14" s="25" t="s">
        <v>1</v>
      </c>
      <c r="AR14" s="21"/>
      <c r="BS14" s="18" t="s">
        <v>6</v>
      </c>
    </row>
    <row r="15" s="1" customFormat="1" ht="6.96" customHeight="1">
      <c r="B15" s="21"/>
      <c r="AR15" s="21"/>
      <c r="BS15" s="18" t="s">
        <v>3</v>
      </c>
    </row>
    <row r="16" s="1" customFormat="1" ht="12" customHeight="1">
      <c r="B16" s="21"/>
      <c r="D16" s="28" t="s">
        <v>26</v>
      </c>
      <c r="AK16" s="28" t="s">
        <v>23</v>
      </c>
      <c r="AN16" s="25" t="s">
        <v>1</v>
      </c>
      <c r="AR16" s="21"/>
      <c r="BS16" s="18" t="s">
        <v>3</v>
      </c>
    </row>
    <row r="17" s="1" customFormat="1" ht="18.48" customHeight="1">
      <c r="B17" s="21"/>
      <c r="E17" s="25" t="s">
        <v>19</v>
      </c>
      <c r="AK17" s="28" t="s">
        <v>24</v>
      </c>
      <c r="AN17" s="25" t="s">
        <v>1</v>
      </c>
      <c r="AR17" s="21"/>
      <c r="BS17" s="18" t="s">
        <v>27</v>
      </c>
    </row>
    <row r="18" s="1" customFormat="1" ht="6.96" customHeight="1">
      <c r="B18" s="21"/>
      <c r="AR18" s="21"/>
      <c r="BS18" s="18" t="s">
        <v>6</v>
      </c>
    </row>
    <row r="19" s="1" customFormat="1" ht="12" customHeight="1">
      <c r="B19" s="21"/>
      <c r="D19" s="28" t="s">
        <v>28</v>
      </c>
      <c r="AK19" s="28" t="s">
        <v>23</v>
      </c>
      <c r="AN19" s="25" t="s">
        <v>1</v>
      </c>
      <c r="AR19" s="21"/>
      <c r="BS19" s="18" t="s">
        <v>6</v>
      </c>
    </row>
    <row r="20" s="1" customFormat="1" ht="18.48" customHeight="1">
      <c r="B20" s="21"/>
      <c r="E20" s="25" t="s">
        <v>19</v>
      </c>
      <c r="AK20" s="28" t="s">
        <v>24</v>
      </c>
      <c r="AN20" s="25" t="s">
        <v>1</v>
      </c>
      <c r="AR20" s="21"/>
      <c r="BS20" s="18" t="s">
        <v>3</v>
      </c>
    </row>
    <row r="21" s="1" customFormat="1" ht="6.96" customHeight="1">
      <c r="B21" s="21"/>
      <c r="AR21" s="21"/>
    </row>
    <row r="22" s="1" customFormat="1" ht="12" customHeight="1">
      <c r="B22" s="21"/>
      <c r="D22" s="28" t="s">
        <v>29</v>
      </c>
      <c r="AR22" s="21"/>
    </row>
    <row r="23" s="1" customFormat="1" ht="16.5" customHeight="1">
      <c r="B23" s="21"/>
      <c r="E23" s="29" t="s">
        <v>1</v>
      </c>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R23" s="21"/>
    </row>
    <row r="24" s="1" customFormat="1" ht="6.96" customHeight="1">
      <c r="B24" s="21"/>
      <c r="AR24" s="21"/>
    </row>
    <row r="25" s="1" customFormat="1" ht="6.96" customHeight="1">
      <c r="B25" s="21"/>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21"/>
    </row>
    <row r="26" s="1" customFormat="1" ht="14.4" customHeight="1">
      <c r="B26" s="21"/>
      <c r="D26" s="31" t="s">
        <v>30</v>
      </c>
      <c r="AK26" s="32">
        <f>ROUND(AG94,2)</f>
        <v>1758744.51</v>
      </c>
      <c r="AL26" s="1"/>
      <c r="AM26" s="1"/>
      <c r="AN26" s="1"/>
      <c r="AO26" s="1"/>
      <c r="AR26" s="21"/>
    </row>
    <row r="27" s="1" customFormat="1" ht="14.4" customHeight="1">
      <c r="B27" s="21"/>
      <c r="D27" s="31" t="s">
        <v>31</v>
      </c>
      <c r="AK27" s="32">
        <f>ROUND(AG102, 2)</f>
        <v>0</v>
      </c>
      <c r="AL27" s="32"/>
      <c r="AM27" s="32"/>
      <c r="AN27" s="32"/>
      <c r="AO27" s="32"/>
      <c r="AR27" s="21"/>
    </row>
    <row r="28" s="2" customFormat="1" ht="6.96" customHeight="1">
      <c r="A28" s="33"/>
      <c r="B28" s="34"/>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4"/>
      <c r="BE28" s="33"/>
    </row>
    <row r="29" s="2" customFormat="1" ht="25.92" customHeight="1">
      <c r="A29" s="33"/>
      <c r="B29" s="34"/>
      <c r="C29" s="33"/>
      <c r="D29" s="35" t="s">
        <v>32</v>
      </c>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7">
        <f>ROUND(AK26 + AK27, 2)</f>
        <v>1758744.51</v>
      </c>
      <c r="AL29" s="36"/>
      <c r="AM29" s="36"/>
      <c r="AN29" s="36"/>
      <c r="AO29" s="36"/>
      <c r="AP29" s="33"/>
      <c r="AQ29" s="33"/>
      <c r="AR29" s="34"/>
      <c r="BE29" s="33"/>
    </row>
    <row r="30" s="2" customFormat="1" ht="6.96" customHeight="1">
      <c r="A30" s="33"/>
      <c r="B30" s="3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4"/>
      <c r="BE30" s="33"/>
    </row>
    <row r="31" s="2" customFormat="1">
      <c r="A31" s="33"/>
      <c r="B31" s="34"/>
      <c r="C31" s="33"/>
      <c r="D31" s="33"/>
      <c r="E31" s="33"/>
      <c r="F31" s="33"/>
      <c r="G31" s="33"/>
      <c r="H31" s="33"/>
      <c r="I31" s="33"/>
      <c r="J31" s="33"/>
      <c r="K31" s="33"/>
      <c r="L31" s="38" t="s">
        <v>33</v>
      </c>
      <c r="M31" s="38"/>
      <c r="N31" s="38"/>
      <c r="O31" s="38"/>
      <c r="P31" s="38"/>
      <c r="Q31" s="33"/>
      <c r="R31" s="33"/>
      <c r="S31" s="33"/>
      <c r="T31" s="33"/>
      <c r="U31" s="33"/>
      <c r="V31" s="33"/>
      <c r="W31" s="38" t="s">
        <v>34</v>
      </c>
      <c r="X31" s="38"/>
      <c r="Y31" s="38"/>
      <c r="Z31" s="38"/>
      <c r="AA31" s="38"/>
      <c r="AB31" s="38"/>
      <c r="AC31" s="38"/>
      <c r="AD31" s="38"/>
      <c r="AE31" s="38"/>
      <c r="AF31" s="33"/>
      <c r="AG31" s="33"/>
      <c r="AH31" s="33"/>
      <c r="AI31" s="33"/>
      <c r="AJ31" s="33"/>
      <c r="AK31" s="38" t="s">
        <v>35</v>
      </c>
      <c r="AL31" s="38"/>
      <c r="AM31" s="38"/>
      <c r="AN31" s="38"/>
      <c r="AO31" s="38"/>
      <c r="AP31" s="33"/>
      <c r="AQ31" s="33"/>
      <c r="AR31" s="34"/>
      <c r="BE31" s="33"/>
    </row>
    <row r="32" s="3" customFormat="1" ht="14.4" customHeight="1">
      <c r="A32" s="3"/>
      <c r="B32" s="39"/>
      <c r="C32" s="3"/>
      <c r="D32" s="28" t="s">
        <v>36</v>
      </c>
      <c r="E32" s="3"/>
      <c r="F32" s="28" t="s">
        <v>37</v>
      </c>
      <c r="G32" s="3"/>
      <c r="H32" s="3"/>
      <c r="I32" s="3"/>
      <c r="J32" s="3"/>
      <c r="K32" s="3"/>
      <c r="L32" s="40">
        <v>0.20999999999999999</v>
      </c>
      <c r="M32" s="3"/>
      <c r="N32" s="3"/>
      <c r="O32" s="3"/>
      <c r="P32" s="3"/>
      <c r="Q32" s="3"/>
      <c r="R32" s="3"/>
      <c r="S32" s="3"/>
      <c r="T32" s="3"/>
      <c r="U32" s="3"/>
      <c r="V32" s="3"/>
      <c r="W32" s="41">
        <f>ROUND(AZ94 + SUM(CD102), 2)</f>
        <v>1758744.51</v>
      </c>
      <c r="X32" s="3"/>
      <c r="Y32" s="3"/>
      <c r="Z32" s="3"/>
      <c r="AA32" s="3"/>
      <c r="AB32" s="3"/>
      <c r="AC32" s="3"/>
      <c r="AD32" s="3"/>
      <c r="AE32" s="3"/>
      <c r="AF32" s="3"/>
      <c r="AG32" s="3"/>
      <c r="AH32" s="3"/>
      <c r="AI32" s="3"/>
      <c r="AJ32" s="3"/>
      <c r="AK32" s="41">
        <f>ROUND(AV94 + SUM(BY102), 2)</f>
        <v>369336.34999999998</v>
      </c>
      <c r="AL32" s="3"/>
      <c r="AM32" s="3"/>
      <c r="AN32" s="3"/>
      <c r="AO32" s="3"/>
      <c r="AP32" s="3"/>
      <c r="AQ32" s="3"/>
      <c r="AR32" s="39"/>
      <c r="BE32" s="3"/>
    </row>
    <row r="33" s="3" customFormat="1" ht="14.4" customHeight="1">
      <c r="A33" s="3"/>
      <c r="B33" s="39"/>
      <c r="C33" s="3"/>
      <c r="D33" s="3"/>
      <c r="E33" s="3"/>
      <c r="F33" s="28" t="s">
        <v>38</v>
      </c>
      <c r="G33" s="3"/>
      <c r="H33" s="3"/>
      <c r="I33" s="3"/>
      <c r="J33" s="3"/>
      <c r="K33" s="3"/>
      <c r="L33" s="40">
        <v>0.14999999999999999</v>
      </c>
      <c r="M33" s="3"/>
      <c r="N33" s="3"/>
      <c r="O33" s="3"/>
      <c r="P33" s="3"/>
      <c r="Q33" s="3"/>
      <c r="R33" s="3"/>
      <c r="S33" s="3"/>
      <c r="T33" s="3"/>
      <c r="U33" s="3"/>
      <c r="V33" s="3"/>
      <c r="W33" s="41">
        <f>ROUND(BA94 + SUM(CE102), 2)</f>
        <v>0</v>
      </c>
      <c r="X33" s="3"/>
      <c r="Y33" s="3"/>
      <c r="Z33" s="3"/>
      <c r="AA33" s="3"/>
      <c r="AB33" s="3"/>
      <c r="AC33" s="3"/>
      <c r="AD33" s="3"/>
      <c r="AE33" s="3"/>
      <c r="AF33" s="3"/>
      <c r="AG33" s="3"/>
      <c r="AH33" s="3"/>
      <c r="AI33" s="3"/>
      <c r="AJ33" s="3"/>
      <c r="AK33" s="41">
        <f>ROUND(AW94 + SUM(BZ102), 2)</f>
        <v>0</v>
      </c>
      <c r="AL33" s="3"/>
      <c r="AM33" s="3"/>
      <c r="AN33" s="3"/>
      <c r="AO33" s="3"/>
      <c r="AP33" s="3"/>
      <c r="AQ33" s="3"/>
      <c r="AR33" s="39"/>
      <c r="BE33" s="3"/>
    </row>
    <row r="34" hidden="1" s="3" customFormat="1" ht="14.4" customHeight="1">
      <c r="A34" s="3"/>
      <c r="B34" s="39"/>
      <c r="C34" s="3"/>
      <c r="D34" s="3"/>
      <c r="E34" s="3"/>
      <c r="F34" s="28" t="s">
        <v>39</v>
      </c>
      <c r="G34" s="3"/>
      <c r="H34" s="3"/>
      <c r="I34" s="3"/>
      <c r="J34" s="3"/>
      <c r="K34" s="3"/>
      <c r="L34" s="40">
        <v>0.20999999999999999</v>
      </c>
      <c r="M34" s="3"/>
      <c r="N34" s="3"/>
      <c r="O34" s="3"/>
      <c r="P34" s="3"/>
      <c r="Q34" s="3"/>
      <c r="R34" s="3"/>
      <c r="S34" s="3"/>
      <c r="T34" s="3"/>
      <c r="U34" s="3"/>
      <c r="V34" s="3"/>
      <c r="W34" s="41">
        <f>ROUND(BB94 + SUM(CF102), 2)</f>
        <v>0</v>
      </c>
      <c r="X34" s="3"/>
      <c r="Y34" s="3"/>
      <c r="Z34" s="3"/>
      <c r="AA34" s="3"/>
      <c r="AB34" s="3"/>
      <c r="AC34" s="3"/>
      <c r="AD34" s="3"/>
      <c r="AE34" s="3"/>
      <c r="AF34" s="3"/>
      <c r="AG34" s="3"/>
      <c r="AH34" s="3"/>
      <c r="AI34" s="3"/>
      <c r="AJ34" s="3"/>
      <c r="AK34" s="41">
        <v>0</v>
      </c>
      <c r="AL34" s="3"/>
      <c r="AM34" s="3"/>
      <c r="AN34" s="3"/>
      <c r="AO34" s="3"/>
      <c r="AP34" s="3"/>
      <c r="AQ34" s="3"/>
      <c r="AR34" s="39"/>
      <c r="BE34" s="3"/>
    </row>
    <row r="35" hidden="1" s="3" customFormat="1" ht="14.4" customHeight="1">
      <c r="A35" s="3"/>
      <c r="B35" s="39"/>
      <c r="C35" s="3"/>
      <c r="D35" s="3"/>
      <c r="E35" s="3"/>
      <c r="F35" s="28" t="s">
        <v>40</v>
      </c>
      <c r="G35" s="3"/>
      <c r="H35" s="3"/>
      <c r="I35" s="3"/>
      <c r="J35" s="3"/>
      <c r="K35" s="3"/>
      <c r="L35" s="40">
        <v>0.14999999999999999</v>
      </c>
      <c r="M35" s="3"/>
      <c r="N35" s="3"/>
      <c r="O35" s="3"/>
      <c r="P35" s="3"/>
      <c r="Q35" s="3"/>
      <c r="R35" s="3"/>
      <c r="S35" s="3"/>
      <c r="T35" s="3"/>
      <c r="U35" s="3"/>
      <c r="V35" s="3"/>
      <c r="W35" s="41">
        <f>ROUND(BC94 + SUM(CG102), 2)</f>
        <v>0</v>
      </c>
      <c r="X35" s="3"/>
      <c r="Y35" s="3"/>
      <c r="Z35" s="3"/>
      <c r="AA35" s="3"/>
      <c r="AB35" s="3"/>
      <c r="AC35" s="3"/>
      <c r="AD35" s="3"/>
      <c r="AE35" s="3"/>
      <c r="AF35" s="3"/>
      <c r="AG35" s="3"/>
      <c r="AH35" s="3"/>
      <c r="AI35" s="3"/>
      <c r="AJ35" s="3"/>
      <c r="AK35" s="41">
        <v>0</v>
      </c>
      <c r="AL35" s="3"/>
      <c r="AM35" s="3"/>
      <c r="AN35" s="3"/>
      <c r="AO35" s="3"/>
      <c r="AP35" s="3"/>
      <c r="AQ35" s="3"/>
      <c r="AR35" s="39"/>
      <c r="BE35" s="3"/>
    </row>
    <row r="36" hidden="1" s="3" customFormat="1" ht="14.4" customHeight="1">
      <c r="A36" s="3"/>
      <c r="B36" s="39"/>
      <c r="C36" s="3"/>
      <c r="D36" s="3"/>
      <c r="E36" s="3"/>
      <c r="F36" s="28" t="s">
        <v>41</v>
      </c>
      <c r="G36" s="3"/>
      <c r="H36" s="3"/>
      <c r="I36" s="3"/>
      <c r="J36" s="3"/>
      <c r="K36" s="3"/>
      <c r="L36" s="40">
        <v>0</v>
      </c>
      <c r="M36" s="3"/>
      <c r="N36" s="3"/>
      <c r="O36" s="3"/>
      <c r="P36" s="3"/>
      <c r="Q36" s="3"/>
      <c r="R36" s="3"/>
      <c r="S36" s="3"/>
      <c r="T36" s="3"/>
      <c r="U36" s="3"/>
      <c r="V36" s="3"/>
      <c r="W36" s="41">
        <f>ROUND(BD94 + SUM(CH102), 2)</f>
        <v>0</v>
      </c>
      <c r="X36" s="3"/>
      <c r="Y36" s="3"/>
      <c r="Z36" s="3"/>
      <c r="AA36" s="3"/>
      <c r="AB36" s="3"/>
      <c r="AC36" s="3"/>
      <c r="AD36" s="3"/>
      <c r="AE36" s="3"/>
      <c r="AF36" s="3"/>
      <c r="AG36" s="3"/>
      <c r="AH36" s="3"/>
      <c r="AI36" s="3"/>
      <c r="AJ36" s="3"/>
      <c r="AK36" s="41">
        <v>0</v>
      </c>
      <c r="AL36" s="3"/>
      <c r="AM36" s="3"/>
      <c r="AN36" s="3"/>
      <c r="AO36" s="3"/>
      <c r="AP36" s="3"/>
      <c r="AQ36" s="3"/>
      <c r="AR36" s="39"/>
      <c r="BE36" s="3"/>
    </row>
    <row r="37" s="2" customFormat="1" ht="6.96"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2" customFormat="1" ht="25.92" customHeight="1">
      <c r="A38" s="33"/>
      <c r="B38" s="34"/>
      <c r="C38" s="42"/>
      <c r="D38" s="43" t="s">
        <v>42</v>
      </c>
      <c r="E38" s="44"/>
      <c r="F38" s="44"/>
      <c r="G38" s="44"/>
      <c r="H38" s="44"/>
      <c r="I38" s="44"/>
      <c r="J38" s="44"/>
      <c r="K38" s="44"/>
      <c r="L38" s="44"/>
      <c r="M38" s="44"/>
      <c r="N38" s="44"/>
      <c r="O38" s="44"/>
      <c r="P38" s="44"/>
      <c r="Q38" s="44"/>
      <c r="R38" s="44"/>
      <c r="S38" s="44"/>
      <c r="T38" s="45" t="s">
        <v>43</v>
      </c>
      <c r="U38" s="44"/>
      <c r="V38" s="44"/>
      <c r="W38" s="44"/>
      <c r="X38" s="46" t="s">
        <v>44</v>
      </c>
      <c r="Y38" s="44"/>
      <c r="Z38" s="44"/>
      <c r="AA38" s="44"/>
      <c r="AB38" s="44"/>
      <c r="AC38" s="44"/>
      <c r="AD38" s="44"/>
      <c r="AE38" s="44"/>
      <c r="AF38" s="44"/>
      <c r="AG38" s="44"/>
      <c r="AH38" s="44"/>
      <c r="AI38" s="44"/>
      <c r="AJ38" s="44"/>
      <c r="AK38" s="47">
        <f>SUM(AK29:AK36)</f>
        <v>2128080.8599999999</v>
      </c>
      <c r="AL38" s="44"/>
      <c r="AM38" s="44"/>
      <c r="AN38" s="44"/>
      <c r="AO38" s="48"/>
      <c r="AP38" s="42"/>
      <c r="AQ38" s="42"/>
      <c r="AR38" s="34"/>
      <c r="BE38" s="33"/>
    </row>
    <row r="39" s="2" customFormat="1" ht="6.96" customHeight="1">
      <c r="A39" s="33"/>
      <c r="B39" s="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4"/>
      <c r="BE39" s="33"/>
    </row>
    <row r="40" s="2" customFormat="1" ht="14.4" customHeight="1">
      <c r="A40" s="33"/>
      <c r="B40" s="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4"/>
      <c r="BE40" s="33"/>
    </row>
    <row r="41" s="1" customFormat="1" ht="14.4" customHeight="1">
      <c r="B41" s="21"/>
      <c r="AR41" s="21"/>
    </row>
    <row r="42" s="1" customFormat="1" ht="14.4" customHeight="1">
      <c r="B42" s="21"/>
      <c r="AR42" s="21"/>
    </row>
    <row r="43" s="1" customFormat="1" ht="14.4" customHeight="1">
      <c r="B43" s="21"/>
      <c r="AR43" s="21"/>
    </row>
    <row r="44" s="1" customFormat="1" ht="14.4" customHeight="1">
      <c r="B44" s="21"/>
      <c r="AR44" s="21"/>
    </row>
    <row r="45" s="1" customFormat="1" ht="14.4" customHeight="1">
      <c r="B45" s="21"/>
      <c r="AR45" s="21"/>
    </row>
    <row r="46" s="1" customFormat="1" ht="14.4" customHeight="1">
      <c r="B46" s="21"/>
      <c r="AR46" s="21"/>
    </row>
    <row r="47" s="1" customFormat="1" ht="14.4" customHeight="1">
      <c r="B47" s="21"/>
      <c r="AR47" s="21"/>
    </row>
    <row r="48" s="1" customFormat="1" ht="14.4" customHeight="1">
      <c r="B48" s="21"/>
      <c r="AR48" s="21"/>
    </row>
    <row r="49" s="2" customFormat="1" ht="14.4" customHeight="1">
      <c r="B49" s="49"/>
      <c r="D49" s="50" t="s">
        <v>45</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46</v>
      </c>
      <c r="AI49" s="51"/>
      <c r="AJ49" s="51"/>
      <c r="AK49" s="51"/>
      <c r="AL49" s="51"/>
      <c r="AM49" s="51"/>
      <c r="AN49" s="51"/>
      <c r="AO49" s="51"/>
      <c r="AR49" s="49"/>
    </row>
    <row r="50">
      <c r="B50" s="21"/>
      <c r="AR50" s="21"/>
    </row>
    <row r="51">
      <c r="B51" s="21"/>
      <c r="AR51" s="21"/>
    </row>
    <row r="52">
      <c r="B52" s="21"/>
      <c r="AR52" s="21"/>
    </row>
    <row r="53">
      <c r="B53" s="21"/>
      <c r="AR53" s="21"/>
    </row>
    <row r="54">
      <c r="B54" s="21"/>
      <c r="AR54" s="21"/>
    </row>
    <row r="55">
      <c r="B55" s="21"/>
      <c r="AR55" s="21"/>
    </row>
    <row r="56">
      <c r="B56" s="21"/>
      <c r="AR56" s="21"/>
    </row>
    <row r="57">
      <c r="B57" s="21"/>
      <c r="AR57" s="21"/>
    </row>
    <row r="58">
      <c r="B58" s="21"/>
      <c r="AR58" s="21"/>
    </row>
    <row r="59">
      <c r="B59" s="21"/>
      <c r="AR59" s="21"/>
    </row>
    <row r="60" s="2" customFormat="1">
      <c r="A60" s="33"/>
      <c r="B60" s="34"/>
      <c r="C60" s="33"/>
      <c r="D60" s="52" t="s">
        <v>47</v>
      </c>
      <c r="E60" s="36"/>
      <c r="F60" s="36"/>
      <c r="G60" s="36"/>
      <c r="H60" s="36"/>
      <c r="I60" s="36"/>
      <c r="J60" s="36"/>
      <c r="K60" s="36"/>
      <c r="L60" s="36"/>
      <c r="M60" s="36"/>
      <c r="N60" s="36"/>
      <c r="O60" s="36"/>
      <c r="P60" s="36"/>
      <c r="Q60" s="36"/>
      <c r="R60" s="36"/>
      <c r="S60" s="36"/>
      <c r="T60" s="36"/>
      <c r="U60" s="36"/>
      <c r="V60" s="52" t="s">
        <v>48</v>
      </c>
      <c r="W60" s="36"/>
      <c r="X60" s="36"/>
      <c r="Y60" s="36"/>
      <c r="Z60" s="36"/>
      <c r="AA60" s="36"/>
      <c r="AB60" s="36"/>
      <c r="AC60" s="36"/>
      <c r="AD60" s="36"/>
      <c r="AE60" s="36"/>
      <c r="AF60" s="36"/>
      <c r="AG60" s="36"/>
      <c r="AH60" s="52" t="s">
        <v>47</v>
      </c>
      <c r="AI60" s="36"/>
      <c r="AJ60" s="36"/>
      <c r="AK60" s="36"/>
      <c r="AL60" s="36"/>
      <c r="AM60" s="52" t="s">
        <v>48</v>
      </c>
      <c r="AN60" s="36"/>
      <c r="AO60" s="36"/>
      <c r="AP60" s="33"/>
      <c r="AQ60" s="33"/>
      <c r="AR60" s="34"/>
      <c r="BE60" s="33"/>
    </row>
    <row r="61">
      <c r="B61" s="21"/>
      <c r="AR61" s="21"/>
    </row>
    <row r="62">
      <c r="B62" s="21"/>
      <c r="AR62" s="21"/>
    </row>
    <row r="63">
      <c r="B63" s="21"/>
      <c r="AR63" s="21"/>
    </row>
    <row r="64" s="2" customFormat="1">
      <c r="A64" s="33"/>
      <c r="B64" s="34"/>
      <c r="C64" s="33"/>
      <c r="D64" s="50" t="s">
        <v>49</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0" t="s">
        <v>50</v>
      </c>
      <c r="AI64" s="53"/>
      <c r="AJ64" s="53"/>
      <c r="AK64" s="53"/>
      <c r="AL64" s="53"/>
      <c r="AM64" s="53"/>
      <c r="AN64" s="53"/>
      <c r="AO64" s="53"/>
      <c r="AP64" s="33"/>
      <c r="AQ64" s="33"/>
      <c r="AR64" s="34"/>
      <c r="BE64" s="33"/>
    </row>
    <row r="65">
      <c r="B65" s="21"/>
      <c r="AR65" s="21"/>
    </row>
    <row r="66">
      <c r="B66" s="21"/>
      <c r="AR66" s="21"/>
    </row>
    <row r="67">
      <c r="B67" s="21"/>
      <c r="AR67" s="21"/>
    </row>
    <row r="68">
      <c r="B68" s="21"/>
      <c r="AR68" s="21"/>
    </row>
    <row r="69">
      <c r="B69" s="21"/>
      <c r="AR69" s="21"/>
    </row>
    <row r="70">
      <c r="B70" s="21"/>
      <c r="AR70" s="21"/>
    </row>
    <row r="71">
      <c r="B71" s="21"/>
      <c r="AR71" s="21"/>
    </row>
    <row r="72">
      <c r="B72" s="21"/>
      <c r="AR72" s="21"/>
    </row>
    <row r="73">
      <c r="B73" s="21"/>
      <c r="AR73" s="21"/>
    </row>
    <row r="74">
      <c r="B74" s="21"/>
      <c r="AR74" s="21"/>
    </row>
    <row r="75" s="2" customFormat="1">
      <c r="A75" s="33"/>
      <c r="B75" s="34"/>
      <c r="C75" s="33"/>
      <c r="D75" s="52" t="s">
        <v>47</v>
      </c>
      <c r="E75" s="36"/>
      <c r="F75" s="36"/>
      <c r="G75" s="36"/>
      <c r="H75" s="36"/>
      <c r="I75" s="36"/>
      <c r="J75" s="36"/>
      <c r="K75" s="36"/>
      <c r="L75" s="36"/>
      <c r="M75" s="36"/>
      <c r="N75" s="36"/>
      <c r="O75" s="36"/>
      <c r="P75" s="36"/>
      <c r="Q75" s="36"/>
      <c r="R75" s="36"/>
      <c r="S75" s="36"/>
      <c r="T75" s="36"/>
      <c r="U75" s="36"/>
      <c r="V75" s="52" t="s">
        <v>48</v>
      </c>
      <c r="W75" s="36"/>
      <c r="X75" s="36"/>
      <c r="Y75" s="36"/>
      <c r="Z75" s="36"/>
      <c r="AA75" s="36"/>
      <c r="AB75" s="36"/>
      <c r="AC75" s="36"/>
      <c r="AD75" s="36"/>
      <c r="AE75" s="36"/>
      <c r="AF75" s="36"/>
      <c r="AG75" s="36"/>
      <c r="AH75" s="52" t="s">
        <v>47</v>
      </c>
      <c r="AI75" s="36"/>
      <c r="AJ75" s="36"/>
      <c r="AK75" s="36"/>
      <c r="AL75" s="36"/>
      <c r="AM75" s="52" t="s">
        <v>48</v>
      </c>
      <c r="AN75" s="36"/>
      <c r="AO75" s="36"/>
      <c r="AP75" s="33"/>
      <c r="AQ75" s="33"/>
      <c r="AR75" s="34"/>
      <c r="BE75" s="33"/>
    </row>
    <row r="76" s="2" customFormat="1">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2" customFormat="1" ht="6.96" customHeight="1">
      <c r="A77" s="33"/>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4"/>
      <c r="BE77" s="33"/>
    </row>
    <row r="81" s="2" customFormat="1" ht="6.96" customHeight="1">
      <c r="A81" s="33"/>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4"/>
      <c r="BE81" s="33"/>
    </row>
    <row r="82" s="2" customFormat="1" ht="24.96" customHeight="1">
      <c r="A82" s="33"/>
      <c r="B82" s="34"/>
      <c r="C82" s="22" t="s">
        <v>51</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2" customFormat="1" ht="6.96"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4" customFormat="1" ht="12" customHeight="1">
      <c r="A84" s="4"/>
      <c r="B84" s="58"/>
      <c r="C84" s="28" t="s">
        <v>12</v>
      </c>
      <c r="D84" s="4"/>
      <c r="E84" s="4"/>
      <c r="F84" s="4"/>
      <c r="G84" s="4"/>
      <c r="H84" s="4"/>
      <c r="I84" s="4"/>
      <c r="J84" s="4"/>
      <c r="K84" s="4"/>
      <c r="L84" s="4" t="str">
        <f>K5</f>
        <v>IMPORT</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58"/>
      <c r="BE84" s="4"/>
    </row>
    <row r="85" s="5" customFormat="1" ht="36.96" customHeight="1">
      <c r="A85" s="5"/>
      <c r="B85" s="59"/>
      <c r="C85" s="60" t="s">
        <v>14</v>
      </c>
      <c r="D85" s="5"/>
      <c r="E85" s="5"/>
      <c r="F85" s="5"/>
      <c r="G85" s="5"/>
      <c r="H85" s="5"/>
      <c r="I85" s="5"/>
      <c r="J85" s="5"/>
      <c r="K85" s="5"/>
      <c r="L85" s="61" t="str">
        <f>K6</f>
        <v>02 - BIM rozpočet</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9"/>
      <c r="BE85" s="5"/>
    </row>
    <row r="86" s="2" customFormat="1" ht="6.96"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2" customFormat="1" ht="12" customHeight="1">
      <c r="A87" s="33"/>
      <c r="B87" s="34"/>
      <c r="C87" s="28" t="s">
        <v>18</v>
      </c>
      <c r="D87" s="33"/>
      <c r="E87" s="33"/>
      <c r="F87" s="33"/>
      <c r="G87" s="33"/>
      <c r="H87" s="33"/>
      <c r="I87" s="33"/>
      <c r="J87" s="33"/>
      <c r="K87" s="33"/>
      <c r="L87" s="62"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20</v>
      </c>
      <c r="AJ87" s="33"/>
      <c r="AK87" s="33"/>
      <c r="AL87" s="33"/>
      <c r="AM87" s="63" t="str">
        <f>IF(AN8= "","",AN8)</f>
        <v>12. 5. 2020</v>
      </c>
      <c r="AN87" s="63"/>
      <c r="AO87" s="33"/>
      <c r="AP87" s="33"/>
      <c r="AQ87" s="33"/>
      <c r="AR87" s="34"/>
      <c r="BE87" s="33"/>
    </row>
    <row r="88" s="2" customFormat="1" ht="6.96"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2" customFormat="1" ht="15.15" customHeight="1">
      <c r="A89" s="33"/>
      <c r="B89" s="34"/>
      <c r="C89" s="28" t="s">
        <v>22</v>
      </c>
      <c r="D89" s="33"/>
      <c r="E89" s="33"/>
      <c r="F89" s="33"/>
      <c r="G89" s="33"/>
      <c r="H89" s="33"/>
      <c r="I89" s="33"/>
      <c r="J89" s="33"/>
      <c r="K89" s="33"/>
      <c r="L89" s="4" t="str">
        <f>IF(E11= "","",E11)</f>
        <v xml:space="preserve"> </v>
      </c>
      <c r="M89" s="33"/>
      <c r="N89" s="33"/>
      <c r="O89" s="33"/>
      <c r="P89" s="33"/>
      <c r="Q89" s="33"/>
      <c r="R89" s="33"/>
      <c r="S89" s="33"/>
      <c r="T89" s="33"/>
      <c r="U89" s="33"/>
      <c r="V89" s="33"/>
      <c r="W89" s="33"/>
      <c r="X89" s="33"/>
      <c r="Y89" s="33"/>
      <c r="Z89" s="33"/>
      <c r="AA89" s="33"/>
      <c r="AB89" s="33"/>
      <c r="AC89" s="33"/>
      <c r="AD89" s="33"/>
      <c r="AE89" s="33"/>
      <c r="AF89" s="33"/>
      <c r="AG89" s="33"/>
      <c r="AH89" s="33"/>
      <c r="AI89" s="28" t="s">
        <v>26</v>
      </c>
      <c r="AJ89" s="33"/>
      <c r="AK89" s="33"/>
      <c r="AL89" s="33"/>
      <c r="AM89" s="64" t="str">
        <f>IF(E17="","",E17)</f>
        <v xml:space="preserve"> </v>
      </c>
      <c r="AN89" s="4"/>
      <c r="AO89" s="4"/>
      <c r="AP89" s="4"/>
      <c r="AQ89" s="33"/>
      <c r="AR89" s="34"/>
      <c r="AS89" s="65" t="s">
        <v>52</v>
      </c>
      <c r="AT89" s="66"/>
      <c r="AU89" s="67"/>
      <c r="AV89" s="67"/>
      <c r="AW89" s="67"/>
      <c r="AX89" s="67"/>
      <c r="AY89" s="67"/>
      <c r="AZ89" s="67"/>
      <c r="BA89" s="67"/>
      <c r="BB89" s="67"/>
      <c r="BC89" s="67"/>
      <c r="BD89" s="68"/>
      <c r="BE89" s="33"/>
    </row>
    <row r="90" s="2" customFormat="1" ht="15.15" customHeight="1">
      <c r="A90" s="33"/>
      <c r="B90" s="34"/>
      <c r="C90" s="28" t="s">
        <v>25</v>
      </c>
      <c r="D90" s="33"/>
      <c r="E90" s="33"/>
      <c r="F90" s="33"/>
      <c r="G90" s="33"/>
      <c r="H90" s="33"/>
      <c r="I90" s="33"/>
      <c r="J90" s="33"/>
      <c r="K90" s="33"/>
      <c r="L90" s="4" t="str">
        <f>IF(E14="","",E14)</f>
        <v xml:space="preserve"> </v>
      </c>
      <c r="M90" s="33"/>
      <c r="N90" s="33"/>
      <c r="O90" s="33"/>
      <c r="P90" s="33"/>
      <c r="Q90" s="33"/>
      <c r="R90" s="33"/>
      <c r="S90" s="33"/>
      <c r="T90" s="33"/>
      <c r="U90" s="33"/>
      <c r="V90" s="33"/>
      <c r="W90" s="33"/>
      <c r="X90" s="33"/>
      <c r="Y90" s="33"/>
      <c r="Z90" s="33"/>
      <c r="AA90" s="33"/>
      <c r="AB90" s="33"/>
      <c r="AC90" s="33"/>
      <c r="AD90" s="33"/>
      <c r="AE90" s="33"/>
      <c r="AF90" s="33"/>
      <c r="AG90" s="33"/>
      <c r="AH90" s="33"/>
      <c r="AI90" s="28" t="s">
        <v>28</v>
      </c>
      <c r="AJ90" s="33"/>
      <c r="AK90" s="33"/>
      <c r="AL90" s="33"/>
      <c r="AM90" s="64" t="str">
        <f>IF(E20="","",E20)</f>
        <v xml:space="preserve"> </v>
      </c>
      <c r="AN90" s="4"/>
      <c r="AO90" s="4"/>
      <c r="AP90" s="4"/>
      <c r="AQ90" s="33"/>
      <c r="AR90" s="34"/>
      <c r="AS90" s="69"/>
      <c r="AT90" s="70"/>
      <c r="AU90" s="71"/>
      <c r="AV90" s="71"/>
      <c r="AW90" s="71"/>
      <c r="AX90" s="71"/>
      <c r="AY90" s="71"/>
      <c r="AZ90" s="71"/>
      <c r="BA90" s="71"/>
      <c r="BB90" s="71"/>
      <c r="BC90" s="71"/>
      <c r="BD90" s="72"/>
      <c r="BE90" s="33"/>
    </row>
    <row r="91" s="2" customFormat="1" ht="10.8"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69"/>
      <c r="AT91" s="70"/>
      <c r="AU91" s="71"/>
      <c r="AV91" s="71"/>
      <c r="AW91" s="71"/>
      <c r="AX91" s="71"/>
      <c r="AY91" s="71"/>
      <c r="AZ91" s="71"/>
      <c r="BA91" s="71"/>
      <c r="BB91" s="71"/>
      <c r="BC91" s="71"/>
      <c r="BD91" s="72"/>
      <c r="BE91" s="33"/>
    </row>
    <row r="92" s="2" customFormat="1" ht="29.28" customHeight="1">
      <c r="A92" s="33"/>
      <c r="B92" s="34"/>
      <c r="C92" s="73" t="s">
        <v>53</v>
      </c>
      <c r="D92" s="74"/>
      <c r="E92" s="74"/>
      <c r="F92" s="74"/>
      <c r="G92" s="74"/>
      <c r="H92" s="75"/>
      <c r="I92" s="76" t="s">
        <v>54</v>
      </c>
      <c r="J92" s="74"/>
      <c r="K92" s="74"/>
      <c r="L92" s="74"/>
      <c r="M92" s="74"/>
      <c r="N92" s="74"/>
      <c r="O92" s="74"/>
      <c r="P92" s="74"/>
      <c r="Q92" s="74"/>
      <c r="R92" s="74"/>
      <c r="S92" s="74"/>
      <c r="T92" s="74"/>
      <c r="U92" s="74"/>
      <c r="V92" s="74"/>
      <c r="W92" s="74"/>
      <c r="X92" s="74"/>
      <c r="Y92" s="74"/>
      <c r="Z92" s="74"/>
      <c r="AA92" s="74"/>
      <c r="AB92" s="74"/>
      <c r="AC92" s="74"/>
      <c r="AD92" s="74"/>
      <c r="AE92" s="74"/>
      <c r="AF92" s="74"/>
      <c r="AG92" s="77" t="s">
        <v>55</v>
      </c>
      <c r="AH92" s="74"/>
      <c r="AI92" s="74"/>
      <c r="AJ92" s="74"/>
      <c r="AK92" s="74"/>
      <c r="AL92" s="74"/>
      <c r="AM92" s="74"/>
      <c r="AN92" s="76" t="s">
        <v>56</v>
      </c>
      <c r="AO92" s="74"/>
      <c r="AP92" s="78"/>
      <c r="AQ92" s="79" t="s">
        <v>57</v>
      </c>
      <c r="AR92" s="34"/>
      <c r="AS92" s="80" t="s">
        <v>58</v>
      </c>
      <c r="AT92" s="81" t="s">
        <v>59</v>
      </c>
      <c r="AU92" s="81" t="s">
        <v>60</v>
      </c>
      <c r="AV92" s="81" t="s">
        <v>61</v>
      </c>
      <c r="AW92" s="81" t="s">
        <v>62</v>
      </c>
      <c r="AX92" s="81" t="s">
        <v>63</v>
      </c>
      <c r="AY92" s="81" t="s">
        <v>64</v>
      </c>
      <c r="AZ92" s="81" t="s">
        <v>65</v>
      </c>
      <c r="BA92" s="81" t="s">
        <v>66</v>
      </c>
      <c r="BB92" s="81" t="s">
        <v>67</v>
      </c>
      <c r="BC92" s="81" t="s">
        <v>68</v>
      </c>
      <c r="BD92" s="82" t="s">
        <v>69</v>
      </c>
      <c r="BE92" s="33"/>
    </row>
    <row r="93" s="2" customFormat="1" ht="10.8"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83"/>
      <c r="AT93" s="84"/>
      <c r="AU93" s="84"/>
      <c r="AV93" s="84"/>
      <c r="AW93" s="84"/>
      <c r="AX93" s="84"/>
      <c r="AY93" s="84"/>
      <c r="AZ93" s="84"/>
      <c r="BA93" s="84"/>
      <c r="BB93" s="84"/>
      <c r="BC93" s="84"/>
      <c r="BD93" s="85"/>
      <c r="BE93" s="33"/>
    </row>
    <row r="94" s="6" customFormat="1" ht="32.4" customHeight="1">
      <c r="A94" s="6"/>
      <c r="B94" s="86"/>
      <c r="C94" s="87" t="s">
        <v>70</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9">
        <f>ROUND(SUM(AG95:AG100),2)</f>
        <v>1758744.51</v>
      </c>
      <c r="AH94" s="89"/>
      <c r="AI94" s="89"/>
      <c r="AJ94" s="89"/>
      <c r="AK94" s="89"/>
      <c r="AL94" s="89"/>
      <c r="AM94" s="89"/>
      <c r="AN94" s="90">
        <f>SUM(AG94,AT94)</f>
        <v>2128080.8599999999</v>
      </c>
      <c r="AO94" s="90"/>
      <c r="AP94" s="90"/>
      <c r="AQ94" s="91" t="s">
        <v>1</v>
      </c>
      <c r="AR94" s="86"/>
      <c r="AS94" s="92">
        <f>ROUND(SUM(AS95:AS100),2)</f>
        <v>0</v>
      </c>
      <c r="AT94" s="93">
        <f>ROUND(SUM(AV94:AW94),2)</f>
        <v>369336.34999999998</v>
      </c>
      <c r="AU94" s="94">
        <f>ROUND(SUM(AU95:AU100),5)</f>
        <v>995.09528999999998</v>
      </c>
      <c r="AV94" s="93">
        <f>ROUND(AZ94*L32,2)</f>
        <v>369336.34999999998</v>
      </c>
      <c r="AW94" s="93">
        <f>ROUND(BA94*L33,2)</f>
        <v>0</v>
      </c>
      <c r="AX94" s="93">
        <f>ROUND(BB94*L32,2)</f>
        <v>0</v>
      </c>
      <c r="AY94" s="93">
        <f>ROUND(BC94*L33,2)</f>
        <v>0</v>
      </c>
      <c r="AZ94" s="93">
        <f>ROUND(SUM(AZ95:AZ100),2)</f>
        <v>1758744.51</v>
      </c>
      <c r="BA94" s="93">
        <f>ROUND(SUM(BA95:BA100),2)</f>
        <v>0</v>
      </c>
      <c r="BB94" s="93">
        <f>ROUND(SUM(BB95:BB100),2)</f>
        <v>0</v>
      </c>
      <c r="BC94" s="93">
        <f>ROUND(SUM(BC95:BC100),2)</f>
        <v>0</v>
      </c>
      <c r="BD94" s="95">
        <f>ROUND(SUM(BD95:BD100),2)</f>
        <v>0</v>
      </c>
      <c r="BE94" s="6"/>
      <c r="BS94" s="96" t="s">
        <v>71</v>
      </c>
      <c r="BT94" s="96" t="s">
        <v>72</v>
      </c>
      <c r="BU94" s="97" t="s">
        <v>73</v>
      </c>
      <c r="BV94" s="96" t="s">
        <v>13</v>
      </c>
      <c r="BW94" s="96" t="s">
        <v>4</v>
      </c>
      <c r="BX94" s="96" t="s">
        <v>74</v>
      </c>
      <c r="CL94" s="96" t="s">
        <v>1</v>
      </c>
    </row>
    <row r="95" s="7" customFormat="1" ht="16.5" customHeight="1">
      <c r="A95" s="98" t="s">
        <v>75</v>
      </c>
      <c r="B95" s="99"/>
      <c r="C95" s="100"/>
      <c r="D95" s="101" t="s">
        <v>76</v>
      </c>
      <c r="E95" s="101"/>
      <c r="F95" s="101"/>
      <c r="G95" s="101"/>
      <c r="H95" s="101"/>
      <c r="I95" s="102"/>
      <c r="J95" s="101" t="s">
        <v>77</v>
      </c>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3">
        <f>'b - Podlaha'!J32</f>
        <v>241273.76000000001</v>
      </c>
      <c r="AH95" s="102"/>
      <c r="AI95" s="102"/>
      <c r="AJ95" s="102"/>
      <c r="AK95" s="102"/>
      <c r="AL95" s="102"/>
      <c r="AM95" s="102"/>
      <c r="AN95" s="103">
        <f>SUM(AG95,AT95)</f>
        <v>291941.25</v>
      </c>
      <c r="AO95" s="102"/>
      <c r="AP95" s="102"/>
      <c r="AQ95" s="104" t="s">
        <v>78</v>
      </c>
      <c r="AR95" s="99"/>
      <c r="AS95" s="105">
        <v>0</v>
      </c>
      <c r="AT95" s="106">
        <f>ROUND(SUM(AV95:AW95),2)</f>
        <v>50667.489999999998</v>
      </c>
      <c r="AU95" s="107">
        <f>'b - Podlaha'!P127</f>
        <v>35.546000999999997</v>
      </c>
      <c r="AV95" s="106">
        <f>'b - Podlaha'!J35</f>
        <v>50667.489999999998</v>
      </c>
      <c r="AW95" s="106">
        <f>'b - Podlaha'!J36</f>
        <v>0</v>
      </c>
      <c r="AX95" s="106">
        <f>'b - Podlaha'!J37</f>
        <v>0</v>
      </c>
      <c r="AY95" s="106">
        <f>'b - Podlaha'!J38</f>
        <v>0</v>
      </c>
      <c r="AZ95" s="106">
        <f>'b - Podlaha'!F35</f>
        <v>241273.76000000001</v>
      </c>
      <c r="BA95" s="106">
        <f>'b - Podlaha'!F36</f>
        <v>0</v>
      </c>
      <c r="BB95" s="106">
        <f>'b - Podlaha'!F37</f>
        <v>0</v>
      </c>
      <c r="BC95" s="106">
        <f>'b - Podlaha'!F38</f>
        <v>0</v>
      </c>
      <c r="BD95" s="108">
        <f>'b - Podlaha'!F39</f>
        <v>0</v>
      </c>
      <c r="BE95" s="7"/>
      <c r="BT95" s="109" t="s">
        <v>79</v>
      </c>
      <c r="BV95" s="109" t="s">
        <v>13</v>
      </c>
      <c r="BW95" s="109" t="s">
        <v>80</v>
      </c>
      <c r="BX95" s="109" t="s">
        <v>4</v>
      </c>
      <c r="CL95" s="109" t="s">
        <v>1</v>
      </c>
      <c r="CM95" s="109" t="s">
        <v>81</v>
      </c>
    </row>
    <row r="96" s="7" customFormat="1" ht="16.5" customHeight="1">
      <c r="A96" s="98" t="s">
        <v>75</v>
      </c>
      <c r="B96" s="99"/>
      <c r="C96" s="100"/>
      <c r="D96" s="101" t="s">
        <v>82</v>
      </c>
      <c r="E96" s="101"/>
      <c r="F96" s="101"/>
      <c r="G96" s="101"/>
      <c r="H96" s="101"/>
      <c r="I96" s="102"/>
      <c r="J96" s="101" t="s">
        <v>83</v>
      </c>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3">
        <f>'c - Terasa'!J32</f>
        <v>95438.529999999999</v>
      </c>
      <c r="AH96" s="102"/>
      <c r="AI96" s="102"/>
      <c r="AJ96" s="102"/>
      <c r="AK96" s="102"/>
      <c r="AL96" s="102"/>
      <c r="AM96" s="102"/>
      <c r="AN96" s="103">
        <f>SUM(AG96,AT96)</f>
        <v>115480.62</v>
      </c>
      <c r="AO96" s="102"/>
      <c r="AP96" s="102"/>
      <c r="AQ96" s="104" t="s">
        <v>78</v>
      </c>
      <c r="AR96" s="99"/>
      <c r="AS96" s="105">
        <v>0</v>
      </c>
      <c r="AT96" s="106">
        <f>ROUND(SUM(AV96:AW96),2)</f>
        <v>20042.09</v>
      </c>
      <c r="AU96" s="107">
        <f>'c - Terasa'!P122</f>
        <v>53.855278999999996</v>
      </c>
      <c r="AV96" s="106">
        <f>'c - Terasa'!J35</f>
        <v>20042.09</v>
      </c>
      <c r="AW96" s="106">
        <f>'c - Terasa'!J36</f>
        <v>0</v>
      </c>
      <c r="AX96" s="106">
        <f>'c - Terasa'!J37</f>
        <v>0</v>
      </c>
      <c r="AY96" s="106">
        <f>'c - Terasa'!J38</f>
        <v>0</v>
      </c>
      <c r="AZ96" s="106">
        <f>'c - Terasa'!F35</f>
        <v>95438.529999999999</v>
      </c>
      <c r="BA96" s="106">
        <f>'c - Terasa'!F36</f>
        <v>0</v>
      </c>
      <c r="BB96" s="106">
        <f>'c - Terasa'!F37</f>
        <v>0</v>
      </c>
      <c r="BC96" s="106">
        <f>'c - Terasa'!F38</f>
        <v>0</v>
      </c>
      <c r="BD96" s="108">
        <f>'c - Terasa'!F39</f>
        <v>0</v>
      </c>
      <c r="BE96" s="7"/>
      <c r="BT96" s="109" t="s">
        <v>79</v>
      </c>
      <c r="BV96" s="109" t="s">
        <v>13</v>
      </c>
      <c r="BW96" s="109" t="s">
        <v>84</v>
      </c>
      <c r="BX96" s="109" t="s">
        <v>4</v>
      </c>
      <c r="CL96" s="109" t="s">
        <v>1</v>
      </c>
      <c r="CM96" s="109" t="s">
        <v>81</v>
      </c>
    </row>
    <row r="97" s="7" customFormat="1" ht="16.5" customHeight="1">
      <c r="A97" s="98" t="s">
        <v>75</v>
      </c>
      <c r="B97" s="99"/>
      <c r="C97" s="100"/>
      <c r="D97" s="101" t="s">
        <v>85</v>
      </c>
      <c r="E97" s="101"/>
      <c r="F97" s="101"/>
      <c r="G97" s="101"/>
      <c r="H97" s="101"/>
      <c r="I97" s="102"/>
      <c r="J97" s="101" t="s">
        <v>86</v>
      </c>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3">
        <f>'d - Obvodové zdivo'!J32</f>
        <v>407212.13</v>
      </c>
      <c r="AH97" s="102"/>
      <c r="AI97" s="102"/>
      <c r="AJ97" s="102"/>
      <c r="AK97" s="102"/>
      <c r="AL97" s="102"/>
      <c r="AM97" s="102"/>
      <c r="AN97" s="103">
        <f>SUM(AG97,AT97)</f>
        <v>492726.67999999999</v>
      </c>
      <c r="AO97" s="102"/>
      <c r="AP97" s="102"/>
      <c r="AQ97" s="104" t="s">
        <v>78</v>
      </c>
      <c r="AR97" s="99"/>
      <c r="AS97" s="105">
        <v>0</v>
      </c>
      <c r="AT97" s="106">
        <f>ROUND(SUM(AV97:AW97),2)</f>
        <v>85514.550000000003</v>
      </c>
      <c r="AU97" s="107">
        <f>'d - Obvodové zdivo'!P127</f>
        <v>453.82484199999999</v>
      </c>
      <c r="AV97" s="106">
        <f>'d - Obvodové zdivo'!J35</f>
        <v>85514.550000000003</v>
      </c>
      <c r="AW97" s="106">
        <f>'d - Obvodové zdivo'!J36</f>
        <v>0</v>
      </c>
      <c r="AX97" s="106">
        <f>'d - Obvodové zdivo'!J37</f>
        <v>0</v>
      </c>
      <c r="AY97" s="106">
        <f>'d - Obvodové zdivo'!J38</f>
        <v>0</v>
      </c>
      <c r="AZ97" s="106">
        <f>'d - Obvodové zdivo'!F35</f>
        <v>407212.13</v>
      </c>
      <c r="BA97" s="106">
        <f>'d - Obvodové zdivo'!F36</f>
        <v>0</v>
      </c>
      <c r="BB97" s="106">
        <f>'d - Obvodové zdivo'!F37</f>
        <v>0</v>
      </c>
      <c r="BC97" s="106">
        <f>'d - Obvodové zdivo'!F38</f>
        <v>0</v>
      </c>
      <c r="BD97" s="108">
        <f>'d - Obvodové zdivo'!F39</f>
        <v>0</v>
      </c>
      <c r="BE97" s="7"/>
      <c r="BT97" s="109" t="s">
        <v>79</v>
      </c>
      <c r="BV97" s="109" t="s">
        <v>13</v>
      </c>
      <c r="BW97" s="109" t="s">
        <v>87</v>
      </c>
      <c r="BX97" s="109" t="s">
        <v>4</v>
      </c>
      <c r="CL97" s="109" t="s">
        <v>1</v>
      </c>
      <c r="CM97" s="109" t="s">
        <v>81</v>
      </c>
    </row>
    <row r="98" s="7" customFormat="1" ht="16.5" customHeight="1">
      <c r="A98" s="98" t="s">
        <v>75</v>
      </c>
      <c r="B98" s="99"/>
      <c r="C98" s="100"/>
      <c r="D98" s="101" t="s">
        <v>88</v>
      </c>
      <c r="E98" s="101"/>
      <c r="F98" s="101"/>
      <c r="G98" s="101"/>
      <c r="H98" s="101"/>
      <c r="I98" s="102"/>
      <c r="J98" s="101" t="s">
        <v>89</v>
      </c>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3">
        <f>'a - Základová deska'!J32</f>
        <v>288749.39000000001</v>
      </c>
      <c r="AH98" s="102"/>
      <c r="AI98" s="102"/>
      <c r="AJ98" s="102"/>
      <c r="AK98" s="102"/>
      <c r="AL98" s="102"/>
      <c r="AM98" s="102"/>
      <c r="AN98" s="103">
        <f>SUM(AG98,AT98)</f>
        <v>349386.76000000001</v>
      </c>
      <c r="AO98" s="102"/>
      <c r="AP98" s="102"/>
      <c r="AQ98" s="104" t="s">
        <v>78</v>
      </c>
      <c r="AR98" s="99"/>
      <c r="AS98" s="105">
        <v>0</v>
      </c>
      <c r="AT98" s="106">
        <f>ROUND(SUM(AV98:AW98),2)</f>
        <v>60637.370000000003</v>
      </c>
      <c r="AU98" s="107">
        <f>'a - Základová deska'!P125</f>
        <v>239.596487</v>
      </c>
      <c r="AV98" s="106">
        <f>'a - Základová deska'!J35</f>
        <v>60637.370000000003</v>
      </c>
      <c r="AW98" s="106">
        <f>'a - Základová deska'!J36</f>
        <v>0</v>
      </c>
      <c r="AX98" s="106">
        <f>'a - Základová deska'!J37</f>
        <v>0</v>
      </c>
      <c r="AY98" s="106">
        <f>'a - Základová deska'!J38</f>
        <v>0</v>
      </c>
      <c r="AZ98" s="106">
        <f>'a - Základová deska'!F35</f>
        <v>288749.39000000001</v>
      </c>
      <c r="BA98" s="106">
        <f>'a - Základová deska'!F36</f>
        <v>0</v>
      </c>
      <c r="BB98" s="106">
        <f>'a - Základová deska'!F37</f>
        <v>0</v>
      </c>
      <c r="BC98" s="106">
        <f>'a - Základová deska'!F38</f>
        <v>0</v>
      </c>
      <c r="BD98" s="108">
        <f>'a - Základová deska'!F39</f>
        <v>0</v>
      </c>
      <c r="BE98" s="7"/>
      <c r="BT98" s="109" t="s">
        <v>79</v>
      </c>
      <c r="BV98" s="109" t="s">
        <v>13</v>
      </c>
      <c r="BW98" s="109" t="s">
        <v>90</v>
      </c>
      <c r="BX98" s="109" t="s">
        <v>4</v>
      </c>
      <c r="CL98" s="109" t="s">
        <v>1</v>
      </c>
      <c r="CM98" s="109" t="s">
        <v>81</v>
      </c>
    </row>
    <row r="99" s="7" customFormat="1" ht="16.5" customHeight="1">
      <c r="A99" s="98" t="s">
        <v>75</v>
      </c>
      <c r="B99" s="99"/>
      <c r="C99" s="100"/>
      <c r="D99" s="101" t="s">
        <v>91</v>
      </c>
      <c r="E99" s="101"/>
      <c r="F99" s="101"/>
      <c r="G99" s="101"/>
      <c r="H99" s="101"/>
      <c r="I99" s="102"/>
      <c r="J99" s="101" t="s">
        <v>92</v>
      </c>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3">
        <f>'e - Příčkové zdivo'!J32</f>
        <v>165093.51000000001</v>
      </c>
      <c r="AH99" s="102"/>
      <c r="AI99" s="102"/>
      <c r="AJ99" s="102"/>
      <c r="AK99" s="102"/>
      <c r="AL99" s="102"/>
      <c r="AM99" s="102"/>
      <c r="AN99" s="103">
        <f>SUM(AG99,AT99)</f>
        <v>199763.15000000002</v>
      </c>
      <c r="AO99" s="102"/>
      <c r="AP99" s="102"/>
      <c r="AQ99" s="104" t="s">
        <v>78</v>
      </c>
      <c r="AR99" s="99"/>
      <c r="AS99" s="105">
        <v>0</v>
      </c>
      <c r="AT99" s="106">
        <f>ROUND(SUM(AV99:AW99),2)</f>
        <v>34669.639999999999</v>
      </c>
      <c r="AU99" s="107">
        <f>'e - Příčkové zdivo'!P127</f>
        <v>124.29369400000002</v>
      </c>
      <c r="AV99" s="106">
        <f>'e - Příčkové zdivo'!J35</f>
        <v>34669.639999999999</v>
      </c>
      <c r="AW99" s="106">
        <f>'e - Příčkové zdivo'!J36</f>
        <v>0</v>
      </c>
      <c r="AX99" s="106">
        <f>'e - Příčkové zdivo'!J37</f>
        <v>0</v>
      </c>
      <c r="AY99" s="106">
        <f>'e - Příčkové zdivo'!J38</f>
        <v>0</v>
      </c>
      <c r="AZ99" s="106">
        <f>'e - Příčkové zdivo'!F35</f>
        <v>165093.51000000001</v>
      </c>
      <c r="BA99" s="106">
        <f>'e - Příčkové zdivo'!F36</f>
        <v>0</v>
      </c>
      <c r="BB99" s="106">
        <f>'e - Příčkové zdivo'!F37</f>
        <v>0</v>
      </c>
      <c r="BC99" s="106">
        <f>'e - Příčkové zdivo'!F38</f>
        <v>0</v>
      </c>
      <c r="BD99" s="108">
        <f>'e - Příčkové zdivo'!F39</f>
        <v>0</v>
      </c>
      <c r="BE99" s="7"/>
      <c r="BT99" s="109" t="s">
        <v>79</v>
      </c>
      <c r="BV99" s="109" t="s">
        <v>13</v>
      </c>
      <c r="BW99" s="109" t="s">
        <v>93</v>
      </c>
      <c r="BX99" s="109" t="s">
        <v>4</v>
      </c>
      <c r="CL99" s="109" t="s">
        <v>1</v>
      </c>
      <c r="CM99" s="109" t="s">
        <v>81</v>
      </c>
    </row>
    <row r="100" s="7" customFormat="1" ht="16.5" customHeight="1">
      <c r="A100" s="98" t="s">
        <v>75</v>
      </c>
      <c r="B100" s="99"/>
      <c r="C100" s="100"/>
      <c r="D100" s="101" t="s">
        <v>94</v>
      </c>
      <c r="E100" s="101"/>
      <c r="F100" s="101"/>
      <c r="G100" s="101"/>
      <c r="H100" s="101"/>
      <c r="I100" s="102"/>
      <c r="J100" s="101" t="s">
        <v>95</v>
      </c>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3">
        <f>'f - Plochá střecha vč. ko...'!J32</f>
        <v>560977.18999999994</v>
      </c>
      <c r="AH100" s="102"/>
      <c r="AI100" s="102"/>
      <c r="AJ100" s="102"/>
      <c r="AK100" s="102"/>
      <c r="AL100" s="102"/>
      <c r="AM100" s="102"/>
      <c r="AN100" s="103">
        <f>SUM(AG100,AT100)</f>
        <v>678782.39999999991</v>
      </c>
      <c r="AO100" s="102"/>
      <c r="AP100" s="102"/>
      <c r="AQ100" s="104" t="s">
        <v>78</v>
      </c>
      <c r="AR100" s="99"/>
      <c r="AS100" s="110">
        <v>0</v>
      </c>
      <c r="AT100" s="111">
        <f>ROUND(SUM(AV100:AW100),2)</f>
        <v>117805.21000000001</v>
      </c>
      <c r="AU100" s="112">
        <f>'f - Plochá střecha vč. ko...'!P129</f>
        <v>87.978984999999994</v>
      </c>
      <c r="AV100" s="111">
        <f>'f - Plochá střecha vč. ko...'!J35</f>
        <v>117805.21000000001</v>
      </c>
      <c r="AW100" s="111">
        <f>'f - Plochá střecha vč. ko...'!J36</f>
        <v>0</v>
      </c>
      <c r="AX100" s="111">
        <f>'f - Plochá střecha vč. ko...'!J37</f>
        <v>0</v>
      </c>
      <c r="AY100" s="111">
        <f>'f - Plochá střecha vč. ko...'!J38</f>
        <v>0</v>
      </c>
      <c r="AZ100" s="111">
        <f>'f - Plochá střecha vč. ko...'!F35</f>
        <v>560977.18999999994</v>
      </c>
      <c r="BA100" s="111">
        <f>'f - Plochá střecha vč. ko...'!F36</f>
        <v>0</v>
      </c>
      <c r="BB100" s="111">
        <f>'f - Plochá střecha vč. ko...'!F37</f>
        <v>0</v>
      </c>
      <c r="BC100" s="111">
        <f>'f - Plochá střecha vč. ko...'!F38</f>
        <v>0</v>
      </c>
      <c r="BD100" s="113">
        <f>'f - Plochá střecha vč. ko...'!F39</f>
        <v>0</v>
      </c>
      <c r="BE100" s="7"/>
      <c r="BT100" s="109" t="s">
        <v>79</v>
      </c>
      <c r="BV100" s="109" t="s">
        <v>13</v>
      </c>
      <c r="BW100" s="109" t="s">
        <v>96</v>
      </c>
      <c r="BX100" s="109" t="s">
        <v>4</v>
      </c>
      <c r="CL100" s="109" t="s">
        <v>1</v>
      </c>
      <c r="CM100" s="109" t="s">
        <v>81</v>
      </c>
    </row>
    <row r="101">
      <c r="B101" s="21"/>
      <c r="AR101" s="21"/>
    </row>
    <row r="102" s="2" customFormat="1" ht="30" customHeight="1">
      <c r="A102" s="33"/>
      <c r="B102" s="34"/>
      <c r="C102" s="87" t="s">
        <v>97</v>
      </c>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90">
        <v>0</v>
      </c>
      <c r="AH102" s="90"/>
      <c r="AI102" s="90"/>
      <c r="AJ102" s="90"/>
      <c r="AK102" s="90"/>
      <c r="AL102" s="90"/>
      <c r="AM102" s="90"/>
      <c r="AN102" s="90">
        <v>0</v>
      </c>
      <c r="AO102" s="90"/>
      <c r="AP102" s="90"/>
      <c r="AQ102" s="114"/>
      <c r="AR102" s="34"/>
      <c r="AS102" s="80" t="s">
        <v>98</v>
      </c>
      <c r="AT102" s="81" t="s">
        <v>99</v>
      </c>
      <c r="AU102" s="81" t="s">
        <v>36</v>
      </c>
      <c r="AV102" s="82" t="s">
        <v>59</v>
      </c>
      <c r="AW102" s="33"/>
      <c r="AX102" s="33"/>
      <c r="AY102" s="33"/>
      <c r="AZ102" s="33"/>
      <c r="BA102" s="33"/>
      <c r="BB102" s="33"/>
      <c r="BC102" s="33"/>
      <c r="BD102" s="33"/>
      <c r="BE102" s="33"/>
    </row>
    <row r="103" s="2" customFormat="1" ht="10.8" customHeight="1">
      <c r="A103" s="33"/>
      <c r="B103" s="34"/>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4"/>
      <c r="AS103" s="33"/>
      <c r="AT103" s="33"/>
      <c r="AU103" s="33"/>
      <c r="AV103" s="33"/>
      <c r="AW103" s="33"/>
      <c r="AX103" s="33"/>
      <c r="AY103" s="33"/>
      <c r="AZ103" s="33"/>
      <c r="BA103" s="33"/>
      <c r="BB103" s="33"/>
      <c r="BC103" s="33"/>
      <c r="BD103" s="33"/>
      <c r="BE103" s="33"/>
    </row>
    <row r="104" s="2" customFormat="1" ht="30" customHeight="1">
      <c r="A104" s="33"/>
      <c r="B104" s="34"/>
      <c r="C104" s="115" t="s">
        <v>100</v>
      </c>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7">
        <f>ROUND(AG94 + AG102, 2)</f>
        <v>1758744.51</v>
      </c>
      <c r="AH104" s="117"/>
      <c r="AI104" s="117"/>
      <c r="AJ104" s="117"/>
      <c r="AK104" s="117"/>
      <c r="AL104" s="117"/>
      <c r="AM104" s="117"/>
      <c r="AN104" s="117">
        <f>ROUND(AN94 + AN102, 2)</f>
        <v>2128080.8599999999</v>
      </c>
      <c r="AO104" s="117"/>
      <c r="AP104" s="117"/>
      <c r="AQ104" s="116"/>
      <c r="AR104" s="34"/>
      <c r="AS104" s="33"/>
      <c r="AT104" s="33"/>
      <c r="AU104" s="33"/>
      <c r="AV104" s="33"/>
      <c r="AW104" s="33"/>
      <c r="AX104" s="33"/>
      <c r="AY104" s="33"/>
      <c r="AZ104" s="33"/>
      <c r="BA104" s="33"/>
      <c r="BB104" s="33"/>
      <c r="BC104" s="33"/>
      <c r="BD104" s="33"/>
      <c r="BE104" s="33"/>
    </row>
    <row r="105" s="2" customFormat="1" ht="6.96" customHeight="1">
      <c r="A105" s="33"/>
      <c r="B105" s="54"/>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34"/>
      <c r="AS105" s="33"/>
      <c r="AT105" s="33"/>
      <c r="AU105" s="33"/>
      <c r="AV105" s="33"/>
      <c r="AW105" s="33"/>
      <c r="AX105" s="33"/>
      <c r="AY105" s="33"/>
      <c r="AZ105" s="33"/>
      <c r="BA105" s="33"/>
      <c r="BB105" s="33"/>
      <c r="BC105" s="33"/>
      <c r="BD105" s="33"/>
      <c r="BE105" s="33"/>
    </row>
  </sheetData>
  <mergeCells count="66">
    <mergeCell ref="L85:AO85"/>
    <mergeCell ref="AM87:AN87"/>
    <mergeCell ref="AM89:AP89"/>
    <mergeCell ref="AS89:AT91"/>
    <mergeCell ref="AM90:AP90"/>
    <mergeCell ref="C92:G92"/>
    <mergeCell ref="AG92:AM92"/>
    <mergeCell ref="AN92:AP92"/>
    <mergeCell ref="I92:AF92"/>
    <mergeCell ref="AG95:AM95"/>
    <mergeCell ref="AN95:AP95"/>
    <mergeCell ref="J95:AF95"/>
    <mergeCell ref="D95:H95"/>
    <mergeCell ref="AN96:AP96"/>
    <mergeCell ref="D96:H96"/>
    <mergeCell ref="J96:AF96"/>
    <mergeCell ref="AG96:AM96"/>
    <mergeCell ref="J97:AF97"/>
    <mergeCell ref="AN97:AP97"/>
    <mergeCell ref="D97:H97"/>
    <mergeCell ref="AG97:AM97"/>
    <mergeCell ref="AG98:AM98"/>
    <mergeCell ref="AN98:AP98"/>
    <mergeCell ref="D98:H98"/>
    <mergeCell ref="J98:AF98"/>
    <mergeCell ref="AN99:AP99"/>
    <mergeCell ref="AG99:AM99"/>
    <mergeCell ref="D99:H99"/>
    <mergeCell ref="J99:AF99"/>
    <mergeCell ref="AN100:AP100"/>
    <mergeCell ref="AG100:AM100"/>
    <mergeCell ref="D100:H100"/>
    <mergeCell ref="J100:AF100"/>
    <mergeCell ref="AG94:AM94"/>
    <mergeCell ref="AN94:AP94"/>
    <mergeCell ref="AG102:AM102"/>
    <mergeCell ref="AN102:AP102"/>
    <mergeCell ref="AG104:AM104"/>
    <mergeCell ref="AN104:AP104"/>
    <mergeCell ref="K5:AO5"/>
    <mergeCell ref="K6:AO6"/>
    <mergeCell ref="E23:AN23"/>
    <mergeCell ref="AK26:AO26"/>
    <mergeCell ref="AK27:AO27"/>
    <mergeCell ref="AK29:AO29"/>
    <mergeCell ref="AK31:AO31"/>
    <mergeCell ref="W31:AE31"/>
    <mergeCell ref="L31:P31"/>
    <mergeCell ref="AK32:AO32"/>
    <mergeCell ref="W32:AE32"/>
    <mergeCell ref="L32:P32"/>
    <mergeCell ref="L33:P33"/>
    <mergeCell ref="AK33:AO33"/>
    <mergeCell ref="W33:AE33"/>
    <mergeCell ref="W34:AE34"/>
    <mergeCell ref="AK34:AO34"/>
    <mergeCell ref="L34:P34"/>
    <mergeCell ref="L35:P35"/>
    <mergeCell ref="W35:AE35"/>
    <mergeCell ref="AK35:AO35"/>
    <mergeCell ref="L36:P36"/>
    <mergeCell ref="W36:AE36"/>
    <mergeCell ref="AK36:AO36"/>
    <mergeCell ref="AK38:AO38"/>
    <mergeCell ref="X38:AB38"/>
    <mergeCell ref="AR2:BE2"/>
  </mergeCells>
  <hyperlinks>
    <hyperlink ref="A95" location="'b - Podlaha'!C2" display="/"/>
    <hyperlink ref="A96" location="'c - Terasa'!C2" display="/"/>
    <hyperlink ref="A97" location="'d - Obvodové zdivo'!C2" display="/"/>
    <hyperlink ref="A98" location="'a - Základová deska'!C2" display="/"/>
    <hyperlink ref="A99" location="'e - Příčkové zdivo'!C2" display="/"/>
    <hyperlink ref="A100" location="'f - Plochá střecha vč. ko...'!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 customWidth="1"/>
    <col min="10" max="10" width="20.16016" style="1" customWidth="1"/>
    <col min="11" max="11" width="20.16016"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8"/>
    </row>
    <row r="2" s="1" customFormat="1" ht="36.96" customHeight="1">
      <c r="L2" s="17" t="s">
        <v>5</v>
      </c>
      <c r="M2" s="1"/>
      <c r="N2" s="1"/>
      <c r="O2" s="1"/>
      <c r="P2" s="1"/>
      <c r="Q2" s="1"/>
      <c r="R2" s="1"/>
      <c r="S2" s="1"/>
      <c r="T2" s="1"/>
      <c r="U2" s="1"/>
      <c r="V2" s="1"/>
      <c r="AT2" s="18" t="s">
        <v>80</v>
      </c>
    </row>
    <row r="3" s="1" customFormat="1" ht="6.96" customHeight="1">
      <c r="B3" s="19"/>
      <c r="C3" s="20"/>
      <c r="D3" s="20"/>
      <c r="E3" s="20"/>
      <c r="F3" s="20"/>
      <c r="G3" s="20"/>
      <c r="H3" s="20"/>
      <c r="I3" s="20"/>
      <c r="J3" s="20"/>
      <c r="K3" s="20"/>
      <c r="L3" s="21"/>
      <c r="AT3" s="18" t="s">
        <v>81</v>
      </c>
    </row>
    <row r="4" s="1" customFormat="1" ht="24.96" customHeight="1">
      <c r="B4" s="21"/>
      <c r="D4" s="22" t="s">
        <v>101</v>
      </c>
      <c r="L4" s="21"/>
      <c r="M4" s="119" t="s">
        <v>10</v>
      </c>
      <c r="AT4" s="18" t="s">
        <v>3</v>
      </c>
    </row>
    <row r="5" s="1" customFormat="1" ht="6.96" customHeight="1">
      <c r="B5" s="21"/>
      <c r="L5" s="21"/>
    </row>
    <row r="6" s="1" customFormat="1" ht="12" customHeight="1">
      <c r="B6" s="21"/>
      <c r="D6" s="28" t="s">
        <v>14</v>
      </c>
      <c r="L6" s="21"/>
    </row>
    <row r="7" s="1" customFormat="1" ht="16.5" customHeight="1">
      <c r="B7" s="21"/>
      <c r="E7" s="120" t="str">
        <f>'Rekapitulace stavby'!K6</f>
        <v>02 - BIM rozpočet</v>
      </c>
      <c r="F7" s="28"/>
      <c r="G7" s="28"/>
      <c r="H7" s="28"/>
      <c r="L7" s="21"/>
    </row>
    <row r="8" s="2" customFormat="1" ht="12" customHeight="1">
      <c r="A8" s="33"/>
      <c r="B8" s="34"/>
      <c r="C8" s="33"/>
      <c r="D8" s="28" t="s">
        <v>102</v>
      </c>
      <c r="E8" s="33"/>
      <c r="F8" s="33"/>
      <c r="G8" s="33"/>
      <c r="H8" s="33"/>
      <c r="I8" s="33"/>
      <c r="J8" s="33"/>
      <c r="K8" s="33"/>
      <c r="L8" s="49"/>
      <c r="S8" s="33"/>
      <c r="T8" s="33"/>
      <c r="U8" s="33"/>
      <c r="V8" s="33"/>
      <c r="W8" s="33"/>
      <c r="X8" s="33"/>
      <c r="Y8" s="33"/>
      <c r="Z8" s="33"/>
      <c r="AA8" s="33"/>
      <c r="AB8" s="33"/>
      <c r="AC8" s="33"/>
      <c r="AD8" s="33"/>
      <c r="AE8" s="33"/>
    </row>
    <row r="9" s="2" customFormat="1" ht="16.5" customHeight="1">
      <c r="A9" s="33"/>
      <c r="B9" s="34"/>
      <c r="C9" s="33"/>
      <c r="D9" s="33"/>
      <c r="E9" s="61" t="s">
        <v>103</v>
      </c>
      <c r="F9" s="33"/>
      <c r="G9" s="33"/>
      <c r="H9" s="33"/>
      <c r="I9" s="33"/>
      <c r="J9" s="33"/>
      <c r="K9" s="33"/>
      <c r="L9" s="49"/>
      <c r="S9" s="33"/>
      <c r="T9" s="33"/>
      <c r="U9" s="33"/>
      <c r="V9" s="33"/>
      <c r="W9" s="33"/>
      <c r="X9" s="33"/>
      <c r="Y9" s="33"/>
      <c r="Z9" s="33"/>
      <c r="AA9" s="33"/>
      <c r="AB9" s="33"/>
      <c r="AC9" s="33"/>
      <c r="AD9" s="33"/>
      <c r="AE9" s="33"/>
    </row>
    <row r="10" s="2" customFormat="1">
      <c r="A10" s="33"/>
      <c r="B10" s="34"/>
      <c r="C10" s="33"/>
      <c r="D10" s="33"/>
      <c r="E10" s="33"/>
      <c r="F10" s="33"/>
      <c r="G10" s="33"/>
      <c r="H10" s="33"/>
      <c r="I10" s="33"/>
      <c r="J10" s="33"/>
      <c r="K10" s="33"/>
      <c r="L10" s="49"/>
      <c r="S10" s="33"/>
      <c r="T10" s="33"/>
      <c r="U10" s="33"/>
      <c r="V10" s="33"/>
      <c r="W10" s="33"/>
      <c r="X10" s="33"/>
      <c r="Y10" s="33"/>
      <c r="Z10" s="33"/>
      <c r="AA10" s="33"/>
      <c r="AB10" s="33"/>
      <c r="AC10" s="33"/>
      <c r="AD10" s="33"/>
      <c r="AE10" s="33"/>
    </row>
    <row r="11" s="2" customFormat="1" ht="12" customHeight="1">
      <c r="A11" s="33"/>
      <c r="B11" s="34"/>
      <c r="C11" s="33"/>
      <c r="D11" s="28" t="s">
        <v>16</v>
      </c>
      <c r="E11" s="33"/>
      <c r="F11" s="25" t="s">
        <v>1</v>
      </c>
      <c r="G11" s="33"/>
      <c r="H11" s="33"/>
      <c r="I11" s="28" t="s">
        <v>17</v>
      </c>
      <c r="J11" s="25" t="s">
        <v>1</v>
      </c>
      <c r="K11" s="33"/>
      <c r="L11" s="49"/>
      <c r="S11" s="33"/>
      <c r="T11" s="33"/>
      <c r="U11" s="33"/>
      <c r="V11" s="33"/>
      <c r="W11" s="33"/>
      <c r="X11" s="33"/>
      <c r="Y11" s="33"/>
      <c r="Z11" s="33"/>
      <c r="AA11" s="33"/>
      <c r="AB11" s="33"/>
      <c r="AC11" s="33"/>
      <c r="AD11" s="33"/>
      <c r="AE11" s="33"/>
    </row>
    <row r="12" s="2" customFormat="1" ht="12" customHeight="1">
      <c r="A12" s="33"/>
      <c r="B12" s="34"/>
      <c r="C12" s="33"/>
      <c r="D12" s="28" t="s">
        <v>18</v>
      </c>
      <c r="E12" s="33"/>
      <c r="F12" s="25" t="s">
        <v>19</v>
      </c>
      <c r="G12" s="33"/>
      <c r="H12" s="33"/>
      <c r="I12" s="28" t="s">
        <v>20</v>
      </c>
      <c r="J12" s="63" t="str">
        <f>'Rekapitulace stavby'!AN8</f>
        <v>12. 5. 2020</v>
      </c>
      <c r="K12" s="33"/>
      <c r="L12" s="49"/>
      <c r="S12" s="33"/>
      <c r="T12" s="33"/>
      <c r="U12" s="33"/>
      <c r="V12" s="33"/>
      <c r="W12" s="33"/>
      <c r="X12" s="33"/>
      <c r="Y12" s="33"/>
      <c r="Z12" s="33"/>
      <c r="AA12" s="33"/>
      <c r="AB12" s="33"/>
      <c r="AC12" s="33"/>
      <c r="AD12" s="33"/>
      <c r="AE12" s="33"/>
    </row>
    <row r="13" s="2" customFormat="1" ht="10.8" customHeight="1">
      <c r="A13" s="33"/>
      <c r="B13" s="34"/>
      <c r="C13" s="33"/>
      <c r="D13" s="33"/>
      <c r="E13" s="33"/>
      <c r="F13" s="33"/>
      <c r="G13" s="33"/>
      <c r="H13" s="33"/>
      <c r="I13" s="33"/>
      <c r="J13" s="33"/>
      <c r="K13" s="33"/>
      <c r="L13" s="49"/>
      <c r="S13" s="33"/>
      <c r="T13" s="33"/>
      <c r="U13" s="33"/>
      <c r="V13" s="33"/>
      <c r="W13" s="33"/>
      <c r="X13" s="33"/>
      <c r="Y13" s="33"/>
      <c r="Z13" s="33"/>
      <c r="AA13" s="33"/>
      <c r="AB13" s="33"/>
      <c r="AC13" s="33"/>
      <c r="AD13" s="33"/>
      <c r="AE13" s="33"/>
    </row>
    <row r="14" s="2" customFormat="1" ht="12" customHeight="1">
      <c r="A14" s="33"/>
      <c r="B14" s="34"/>
      <c r="C14" s="33"/>
      <c r="D14" s="28" t="s">
        <v>22</v>
      </c>
      <c r="E14" s="33"/>
      <c r="F14" s="33"/>
      <c r="G14" s="33"/>
      <c r="H14" s="33"/>
      <c r="I14" s="28" t="s">
        <v>23</v>
      </c>
      <c r="J14" s="25" t="s">
        <v>1</v>
      </c>
      <c r="K14" s="33"/>
      <c r="L14" s="49"/>
      <c r="S14" s="33"/>
      <c r="T14" s="33"/>
      <c r="U14" s="33"/>
      <c r="V14" s="33"/>
      <c r="W14" s="33"/>
      <c r="X14" s="33"/>
      <c r="Y14" s="33"/>
      <c r="Z14" s="33"/>
      <c r="AA14" s="33"/>
      <c r="AB14" s="33"/>
      <c r="AC14" s="33"/>
      <c r="AD14" s="33"/>
      <c r="AE14" s="33"/>
    </row>
    <row r="15" s="2" customFormat="1" ht="18" customHeight="1">
      <c r="A15" s="33"/>
      <c r="B15" s="34"/>
      <c r="C15" s="33"/>
      <c r="D15" s="33"/>
      <c r="E15" s="25" t="s">
        <v>19</v>
      </c>
      <c r="F15" s="33"/>
      <c r="G15" s="33"/>
      <c r="H15" s="33"/>
      <c r="I15" s="28" t="s">
        <v>24</v>
      </c>
      <c r="J15" s="25" t="s">
        <v>1</v>
      </c>
      <c r="K15" s="33"/>
      <c r="L15" s="49"/>
      <c r="S15" s="33"/>
      <c r="T15" s="33"/>
      <c r="U15" s="33"/>
      <c r="V15" s="33"/>
      <c r="W15" s="33"/>
      <c r="X15" s="33"/>
      <c r="Y15" s="33"/>
      <c r="Z15" s="33"/>
      <c r="AA15" s="33"/>
      <c r="AB15" s="33"/>
      <c r="AC15" s="33"/>
      <c r="AD15" s="33"/>
      <c r="AE15" s="33"/>
    </row>
    <row r="16" s="2" customFormat="1" ht="6.96" customHeight="1">
      <c r="A16" s="33"/>
      <c r="B16" s="34"/>
      <c r="C16" s="33"/>
      <c r="D16" s="33"/>
      <c r="E16" s="33"/>
      <c r="F16" s="33"/>
      <c r="G16" s="33"/>
      <c r="H16" s="33"/>
      <c r="I16" s="33"/>
      <c r="J16" s="33"/>
      <c r="K16" s="33"/>
      <c r="L16" s="49"/>
      <c r="S16" s="33"/>
      <c r="T16" s="33"/>
      <c r="U16" s="33"/>
      <c r="V16" s="33"/>
      <c r="W16" s="33"/>
      <c r="X16" s="33"/>
      <c r="Y16" s="33"/>
      <c r="Z16" s="33"/>
      <c r="AA16" s="33"/>
      <c r="AB16" s="33"/>
      <c r="AC16" s="33"/>
      <c r="AD16" s="33"/>
      <c r="AE16" s="33"/>
    </row>
    <row r="17" s="2" customFormat="1" ht="12" customHeight="1">
      <c r="A17" s="33"/>
      <c r="B17" s="34"/>
      <c r="C17" s="33"/>
      <c r="D17" s="28" t="s">
        <v>25</v>
      </c>
      <c r="E17" s="33"/>
      <c r="F17" s="33"/>
      <c r="G17" s="33"/>
      <c r="H17" s="33"/>
      <c r="I17" s="28" t="s">
        <v>23</v>
      </c>
      <c r="J17" s="25" t="s">
        <v>1</v>
      </c>
      <c r="K17" s="33"/>
      <c r="L17" s="49"/>
      <c r="S17" s="33"/>
      <c r="T17" s="33"/>
      <c r="U17" s="33"/>
      <c r="V17" s="33"/>
      <c r="W17" s="33"/>
      <c r="X17" s="33"/>
      <c r="Y17" s="33"/>
      <c r="Z17" s="33"/>
      <c r="AA17" s="33"/>
      <c r="AB17" s="33"/>
      <c r="AC17" s="33"/>
      <c r="AD17" s="33"/>
      <c r="AE17" s="33"/>
    </row>
    <row r="18" s="2" customFormat="1" ht="18" customHeight="1">
      <c r="A18" s="33"/>
      <c r="B18" s="34"/>
      <c r="C18" s="33"/>
      <c r="D18" s="33"/>
      <c r="E18" s="25" t="s">
        <v>19</v>
      </c>
      <c r="F18" s="33"/>
      <c r="G18" s="33"/>
      <c r="H18" s="33"/>
      <c r="I18" s="28" t="s">
        <v>24</v>
      </c>
      <c r="J18" s="25" t="s">
        <v>1</v>
      </c>
      <c r="K18" s="33"/>
      <c r="L18" s="49"/>
      <c r="S18" s="33"/>
      <c r="T18" s="33"/>
      <c r="U18" s="33"/>
      <c r="V18" s="33"/>
      <c r="W18" s="33"/>
      <c r="X18" s="33"/>
      <c r="Y18" s="33"/>
      <c r="Z18" s="33"/>
      <c r="AA18" s="33"/>
      <c r="AB18" s="33"/>
      <c r="AC18" s="33"/>
      <c r="AD18" s="33"/>
      <c r="AE18" s="33"/>
    </row>
    <row r="19" s="2" customFormat="1" ht="6.96" customHeight="1">
      <c r="A19" s="33"/>
      <c r="B19" s="34"/>
      <c r="C19" s="33"/>
      <c r="D19" s="33"/>
      <c r="E19" s="33"/>
      <c r="F19" s="33"/>
      <c r="G19" s="33"/>
      <c r="H19" s="33"/>
      <c r="I19" s="33"/>
      <c r="J19" s="33"/>
      <c r="K19" s="33"/>
      <c r="L19" s="49"/>
      <c r="S19" s="33"/>
      <c r="T19" s="33"/>
      <c r="U19" s="33"/>
      <c r="V19" s="33"/>
      <c r="W19" s="33"/>
      <c r="X19" s="33"/>
      <c r="Y19" s="33"/>
      <c r="Z19" s="33"/>
      <c r="AA19" s="33"/>
      <c r="AB19" s="33"/>
      <c r="AC19" s="33"/>
      <c r="AD19" s="33"/>
      <c r="AE19" s="33"/>
    </row>
    <row r="20" s="2" customFormat="1" ht="12" customHeight="1">
      <c r="A20" s="33"/>
      <c r="B20" s="34"/>
      <c r="C20" s="33"/>
      <c r="D20" s="28" t="s">
        <v>26</v>
      </c>
      <c r="E20" s="33"/>
      <c r="F20" s="33"/>
      <c r="G20" s="33"/>
      <c r="H20" s="33"/>
      <c r="I20" s="28" t="s">
        <v>23</v>
      </c>
      <c r="J20" s="25" t="s">
        <v>1</v>
      </c>
      <c r="K20" s="33"/>
      <c r="L20" s="49"/>
      <c r="S20" s="33"/>
      <c r="T20" s="33"/>
      <c r="U20" s="33"/>
      <c r="V20" s="33"/>
      <c r="W20" s="33"/>
      <c r="X20" s="33"/>
      <c r="Y20" s="33"/>
      <c r="Z20" s="33"/>
      <c r="AA20" s="33"/>
      <c r="AB20" s="33"/>
      <c r="AC20" s="33"/>
      <c r="AD20" s="33"/>
      <c r="AE20" s="33"/>
    </row>
    <row r="21" s="2" customFormat="1" ht="18" customHeight="1">
      <c r="A21" s="33"/>
      <c r="B21" s="34"/>
      <c r="C21" s="33"/>
      <c r="D21" s="33"/>
      <c r="E21" s="25" t="s">
        <v>19</v>
      </c>
      <c r="F21" s="33"/>
      <c r="G21" s="33"/>
      <c r="H21" s="33"/>
      <c r="I21" s="28" t="s">
        <v>24</v>
      </c>
      <c r="J21" s="25" t="s">
        <v>1</v>
      </c>
      <c r="K21" s="33"/>
      <c r="L21" s="49"/>
      <c r="S21" s="33"/>
      <c r="T21" s="33"/>
      <c r="U21" s="33"/>
      <c r="V21" s="33"/>
      <c r="W21" s="33"/>
      <c r="X21" s="33"/>
      <c r="Y21" s="33"/>
      <c r="Z21" s="33"/>
      <c r="AA21" s="33"/>
      <c r="AB21" s="33"/>
      <c r="AC21" s="33"/>
      <c r="AD21" s="33"/>
      <c r="AE21" s="33"/>
    </row>
    <row r="22" s="2" customFormat="1" ht="6.96" customHeight="1">
      <c r="A22" s="33"/>
      <c r="B22" s="34"/>
      <c r="C22" s="33"/>
      <c r="D22" s="33"/>
      <c r="E22" s="33"/>
      <c r="F22" s="33"/>
      <c r="G22" s="33"/>
      <c r="H22" s="33"/>
      <c r="I22" s="33"/>
      <c r="J22" s="33"/>
      <c r="K22" s="33"/>
      <c r="L22" s="49"/>
      <c r="S22" s="33"/>
      <c r="T22" s="33"/>
      <c r="U22" s="33"/>
      <c r="V22" s="33"/>
      <c r="W22" s="33"/>
      <c r="X22" s="33"/>
      <c r="Y22" s="33"/>
      <c r="Z22" s="33"/>
      <c r="AA22" s="33"/>
      <c r="AB22" s="33"/>
      <c r="AC22" s="33"/>
      <c r="AD22" s="33"/>
      <c r="AE22" s="33"/>
    </row>
    <row r="23" s="2" customFormat="1" ht="12" customHeight="1">
      <c r="A23" s="33"/>
      <c r="B23" s="34"/>
      <c r="C23" s="33"/>
      <c r="D23" s="28" t="s">
        <v>28</v>
      </c>
      <c r="E23" s="33"/>
      <c r="F23" s="33"/>
      <c r="G23" s="33"/>
      <c r="H23" s="33"/>
      <c r="I23" s="28" t="s">
        <v>23</v>
      </c>
      <c r="J23" s="25" t="s">
        <v>1</v>
      </c>
      <c r="K23" s="33"/>
      <c r="L23" s="49"/>
      <c r="S23" s="33"/>
      <c r="T23" s="33"/>
      <c r="U23" s="33"/>
      <c r="V23" s="33"/>
      <c r="W23" s="33"/>
      <c r="X23" s="33"/>
      <c r="Y23" s="33"/>
      <c r="Z23" s="33"/>
      <c r="AA23" s="33"/>
      <c r="AB23" s="33"/>
      <c r="AC23" s="33"/>
      <c r="AD23" s="33"/>
      <c r="AE23" s="33"/>
    </row>
    <row r="24" s="2" customFormat="1" ht="18" customHeight="1">
      <c r="A24" s="33"/>
      <c r="B24" s="34"/>
      <c r="C24" s="33"/>
      <c r="D24" s="33"/>
      <c r="E24" s="25" t="s">
        <v>19</v>
      </c>
      <c r="F24" s="33"/>
      <c r="G24" s="33"/>
      <c r="H24" s="33"/>
      <c r="I24" s="28" t="s">
        <v>24</v>
      </c>
      <c r="J24" s="25" t="s">
        <v>1</v>
      </c>
      <c r="K24" s="33"/>
      <c r="L24" s="49"/>
      <c r="S24" s="33"/>
      <c r="T24" s="33"/>
      <c r="U24" s="33"/>
      <c r="V24" s="33"/>
      <c r="W24" s="33"/>
      <c r="X24" s="33"/>
      <c r="Y24" s="33"/>
      <c r="Z24" s="33"/>
      <c r="AA24" s="33"/>
      <c r="AB24" s="33"/>
      <c r="AC24" s="33"/>
      <c r="AD24" s="33"/>
      <c r="AE24" s="33"/>
    </row>
    <row r="25" s="2" customFormat="1" ht="6.96" customHeight="1">
      <c r="A25" s="33"/>
      <c r="B25" s="34"/>
      <c r="C25" s="33"/>
      <c r="D25" s="33"/>
      <c r="E25" s="33"/>
      <c r="F25" s="33"/>
      <c r="G25" s="33"/>
      <c r="H25" s="33"/>
      <c r="I25" s="33"/>
      <c r="J25" s="33"/>
      <c r="K25" s="33"/>
      <c r="L25" s="49"/>
      <c r="S25" s="33"/>
      <c r="T25" s="33"/>
      <c r="U25" s="33"/>
      <c r="V25" s="33"/>
      <c r="W25" s="33"/>
      <c r="X25" s="33"/>
      <c r="Y25" s="33"/>
      <c r="Z25" s="33"/>
      <c r="AA25" s="33"/>
      <c r="AB25" s="33"/>
      <c r="AC25" s="33"/>
      <c r="AD25" s="33"/>
      <c r="AE25" s="33"/>
    </row>
    <row r="26" s="2" customFormat="1" ht="12" customHeight="1">
      <c r="A26" s="33"/>
      <c r="B26" s="34"/>
      <c r="C26" s="33"/>
      <c r="D26" s="28" t="s">
        <v>29</v>
      </c>
      <c r="E26" s="33"/>
      <c r="F26" s="33"/>
      <c r="G26" s="33"/>
      <c r="H26" s="33"/>
      <c r="I26" s="33"/>
      <c r="J26" s="33"/>
      <c r="K26" s="33"/>
      <c r="L26" s="49"/>
      <c r="S26" s="33"/>
      <c r="T26" s="33"/>
      <c r="U26" s="33"/>
      <c r="V26" s="33"/>
      <c r="W26" s="33"/>
      <c r="X26" s="33"/>
      <c r="Y26" s="33"/>
      <c r="Z26" s="33"/>
      <c r="AA26" s="33"/>
      <c r="AB26" s="33"/>
      <c r="AC26" s="33"/>
      <c r="AD26" s="33"/>
      <c r="AE26" s="33"/>
    </row>
    <row r="27" s="8" customFormat="1" ht="16.5" customHeight="1">
      <c r="A27" s="121"/>
      <c r="B27" s="122"/>
      <c r="C27" s="121"/>
      <c r="D27" s="121"/>
      <c r="E27" s="29" t="s">
        <v>1</v>
      </c>
      <c r="F27" s="29"/>
      <c r="G27" s="29"/>
      <c r="H27" s="29"/>
      <c r="I27" s="121"/>
      <c r="J27" s="121"/>
      <c r="K27" s="121"/>
      <c r="L27" s="123"/>
      <c r="S27" s="121"/>
      <c r="T27" s="121"/>
      <c r="U27" s="121"/>
      <c r="V27" s="121"/>
      <c r="W27" s="121"/>
      <c r="X27" s="121"/>
      <c r="Y27" s="121"/>
      <c r="Z27" s="121"/>
      <c r="AA27" s="121"/>
      <c r="AB27" s="121"/>
      <c r="AC27" s="121"/>
      <c r="AD27" s="121"/>
      <c r="AE27" s="121"/>
    </row>
    <row r="28" s="2" customFormat="1" ht="6.96" customHeight="1">
      <c r="A28" s="33"/>
      <c r="B28" s="34"/>
      <c r="C28" s="33"/>
      <c r="D28" s="33"/>
      <c r="E28" s="33"/>
      <c r="F28" s="33"/>
      <c r="G28" s="33"/>
      <c r="H28" s="33"/>
      <c r="I28" s="33"/>
      <c r="J28" s="33"/>
      <c r="K28" s="33"/>
      <c r="L28" s="49"/>
      <c r="S28" s="33"/>
      <c r="T28" s="33"/>
      <c r="U28" s="33"/>
      <c r="V28" s="33"/>
      <c r="W28" s="33"/>
      <c r="X28" s="33"/>
      <c r="Y28" s="33"/>
      <c r="Z28" s="33"/>
      <c r="AA28" s="33"/>
      <c r="AB28" s="33"/>
      <c r="AC28" s="33"/>
      <c r="AD28" s="33"/>
      <c r="AE28" s="33"/>
    </row>
    <row r="29" s="2" customFormat="1" ht="6.96" customHeight="1">
      <c r="A29" s="33"/>
      <c r="B29" s="34"/>
      <c r="C29" s="33"/>
      <c r="D29" s="84"/>
      <c r="E29" s="84"/>
      <c r="F29" s="84"/>
      <c r="G29" s="84"/>
      <c r="H29" s="84"/>
      <c r="I29" s="84"/>
      <c r="J29" s="84"/>
      <c r="K29" s="84"/>
      <c r="L29" s="49"/>
      <c r="S29" s="33"/>
      <c r="T29" s="33"/>
      <c r="U29" s="33"/>
      <c r="V29" s="33"/>
      <c r="W29" s="33"/>
      <c r="X29" s="33"/>
      <c r="Y29" s="33"/>
      <c r="Z29" s="33"/>
      <c r="AA29" s="33"/>
      <c r="AB29" s="33"/>
      <c r="AC29" s="33"/>
      <c r="AD29" s="33"/>
      <c r="AE29" s="33"/>
    </row>
    <row r="30" s="2" customFormat="1" ht="14.4" customHeight="1">
      <c r="A30" s="33"/>
      <c r="B30" s="34"/>
      <c r="C30" s="33"/>
      <c r="D30" s="25" t="s">
        <v>104</v>
      </c>
      <c r="E30" s="33"/>
      <c r="F30" s="33"/>
      <c r="G30" s="33"/>
      <c r="H30" s="33"/>
      <c r="I30" s="33"/>
      <c r="J30" s="32">
        <f>J96</f>
        <v>241273.76000000001</v>
      </c>
      <c r="K30" s="33"/>
      <c r="L30" s="49"/>
      <c r="S30" s="33"/>
      <c r="T30" s="33"/>
      <c r="U30" s="33"/>
      <c r="V30" s="33"/>
      <c r="W30" s="33"/>
      <c r="X30" s="33"/>
      <c r="Y30" s="33"/>
      <c r="Z30" s="33"/>
      <c r="AA30" s="33"/>
      <c r="AB30" s="33"/>
      <c r="AC30" s="33"/>
      <c r="AD30" s="33"/>
      <c r="AE30" s="33"/>
    </row>
    <row r="31" s="2" customFormat="1" ht="14.4" customHeight="1">
      <c r="A31" s="33"/>
      <c r="B31" s="34"/>
      <c r="C31" s="33"/>
      <c r="D31" s="31" t="s">
        <v>105</v>
      </c>
      <c r="E31" s="33"/>
      <c r="F31" s="33"/>
      <c r="G31" s="33"/>
      <c r="H31" s="33"/>
      <c r="I31" s="33"/>
      <c r="J31" s="32">
        <f>J106</f>
        <v>0</v>
      </c>
      <c r="K31" s="33"/>
      <c r="L31" s="49"/>
      <c r="S31" s="33"/>
      <c r="T31" s="33"/>
      <c r="U31" s="33"/>
      <c r="V31" s="33"/>
      <c r="W31" s="33"/>
      <c r="X31" s="33"/>
      <c r="Y31" s="33"/>
      <c r="Z31" s="33"/>
      <c r="AA31" s="33"/>
      <c r="AB31" s="33"/>
      <c r="AC31" s="33"/>
      <c r="AD31" s="33"/>
      <c r="AE31" s="33"/>
    </row>
    <row r="32" s="2" customFormat="1" ht="25.44" customHeight="1">
      <c r="A32" s="33"/>
      <c r="B32" s="34"/>
      <c r="C32" s="33"/>
      <c r="D32" s="124" t="s">
        <v>32</v>
      </c>
      <c r="E32" s="33"/>
      <c r="F32" s="33"/>
      <c r="G32" s="33"/>
      <c r="H32" s="33"/>
      <c r="I32" s="33"/>
      <c r="J32" s="90">
        <f>ROUND(J30 + J31, 2)</f>
        <v>241273.76000000001</v>
      </c>
      <c r="K32" s="33"/>
      <c r="L32" s="49"/>
      <c r="S32" s="33"/>
      <c r="T32" s="33"/>
      <c r="U32" s="33"/>
      <c r="V32" s="33"/>
      <c r="W32" s="33"/>
      <c r="X32" s="33"/>
      <c r="Y32" s="33"/>
      <c r="Z32" s="33"/>
      <c r="AA32" s="33"/>
      <c r="AB32" s="33"/>
      <c r="AC32" s="33"/>
      <c r="AD32" s="33"/>
      <c r="AE32" s="33"/>
    </row>
    <row r="33" s="2" customFormat="1" ht="6.96" customHeight="1">
      <c r="A33" s="33"/>
      <c r="B33" s="34"/>
      <c r="C33" s="33"/>
      <c r="D33" s="84"/>
      <c r="E33" s="84"/>
      <c r="F33" s="84"/>
      <c r="G33" s="84"/>
      <c r="H33" s="84"/>
      <c r="I33" s="84"/>
      <c r="J33" s="84"/>
      <c r="K33" s="84"/>
      <c r="L33" s="49"/>
      <c r="S33" s="33"/>
      <c r="T33" s="33"/>
      <c r="U33" s="33"/>
      <c r="V33" s="33"/>
      <c r="W33" s="33"/>
      <c r="X33" s="33"/>
      <c r="Y33" s="33"/>
      <c r="Z33" s="33"/>
      <c r="AA33" s="33"/>
      <c r="AB33" s="33"/>
      <c r="AC33" s="33"/>
      <c r="AD33" s="33"/>
      <c r="AE33" s="33"/>
    </row>
    <row r="34" s="2" customFormat="1" ht="14.4" customHeight="1">
      <c r="A34" s="33"/>
      <c r="B34" s="34"/>
      <c r="C34" s="33"/>
      <c r="D34" s="33"/>
      <c r="E34" s="33"/>
      <c r="F34" s="38" t="s">
        <v>34</v>
      </c>
      <c r="G34" s="33"/>
      <c r="H34" s="33"/>
      <c r="I34" s="38" t="s">
        <v>33</v>
      </c>
      <c r="J34" s="38" t="s">
        <v>35</v>
      </c>
      <c r="K34" s="33"/>
      <c r="L34" s="49"/>
      <c r="S34" s="33"/>
      <c r="T34" s="33"/>
      <c r="U34" s="33"/>
      <c r="V34" s="33"/>
      <c r="W34" s="33"/>
      <c r="X34" s="33"/>
      <c r="Y34" s="33"/>
      <c r="Z34" s="33"/>
      <c r="AA34" s="33"/>
      <c r="AB34" s="33"/>
      <c r="AC34" s="33"/>
      <c r="AD34" s="33"/>
      <c r="AE34" s="33"/>
    </row>
    <row r="35" s="2" customFormat="1" ht="14.4" customHeight="1">
      <c r="A35" s="33"/>
      <c r="B35" s="34"/>
      <c r="C35" s="33"/>
      <c r="D35" s="125" t="s">
        <v>36</v>
      </c>
      <c r="E35" s="28" t="s">
        <v>37</v>
      </c>
      <c r="F35" s="126">
        <f>ROUND((SUM(BE106:BE107) + SUM(BE127:BE157)),  2)</f>
        <v>241273.76000000001</v>
      </c>
      <c r="G35" s="33"/>
      <c r="H35" s="33"/>
      <c r="I35" s="127">
        <v>0.20999999999999999</v>
      </c>
      <c r="J35" s="126">
        <f>ROUND(((SUM(BE106:BE107) + SUM(BE127:BE157))*I35),  2)</f>
        <v>50667.489999999998</v>
      </c>
      <c r="K35" s="33"/>
      <c r="L35" s="49"/>
      <c r="S35" s="33"/>
      <c r="T35" s="33"/>
      <c r="U35" s="33"/>
      <c r="V35" s="33"/>
      <c r="W35" s="33"/>
      <c r="X35" s="33"/>
      <c r="Y35" s="33"/>
      <c r="Z35" s="33"/>
      <c r="AA35" s="33"/>
      <c r="AB35" s="33"/>
      <c r="AC35" s="33"/>
      <c r="AD35" s="33"/>
      <c r="AE35" s="33"/>
    </row>
    <row r="36" s="2" customFormat="1" ht="14.4" customHeight="1">
      <c r="A36" s="33"/>
      <c r="B36" s="34"/>
      <c r="C36" s="33"/>
      <c r="D36" s="33"/>
      <c r="E36" s="28" t="s">
        <v>38</v>
      </c>
      <c r="F36" s="126">
        <f>ROUND((SUM(BF106:BF107) + SUM(BF127:BF157)),  2)</f>
        <v>0</v>
      </c>
      <c r="G36" s="33"/>
      <c r="H36" s="33"/>
      <c r="I36" s="127">
        <v>0.14999999999999999</v>
      </c>
      <c r="J36" s="126">
        <f>ROUND(((SUM(BF106:BF107) + SUM(BF127:BF157))*I36),  2)</f>
        <v>0</v>
      </c>
      <c r="K36" s="33"/>
      <c r="L36" s="49"/>
      <c r="S36" s="33"/>
      <c r="T36" s="33"/>
      <c r="U36" s="33"/>
      <c r="V36" s="33"/>
      <c r="W36" s="33"/>
      <c r="X36" s="33"/>
      <c r="Y36" s="33"/>
      <c r="Z36" s="33"/>
      <c r="AA36" s="33"/>
      <c r="AB36" s="33"/>
      <c r="AC36" s="33"/>
      <c r="AD36" s="33"/>
      <c r="AE36" s="33"/>
    </row>
    <row r="37" hidden="1" s="2" customFormat="1" ht="14.4" customHeight="1">
      <c r="A37" s="33"/>
      <c r="B37" s="34"/>
      <c r="C37" s="33"/>
      <c r="D37" s="33"/>
      <c r="E37" s="28" t="s">
        <v>39</v>
      </c>
      <c r="F37" s="126">
        <f>ROUND((SUM(BG106:BG107) + SUM(BG127:BG157)),  2)</f>
        <v>0</v>
      </c>
      <c r="G37" s="33"/>
      <c r="H37" s="33"/>
      <c r="I37" s="127">
        <v>0.20999999999999999</v>
      </c>
      <c r="J37" s="126">
        <f>0</f>
        <v>0</v>
      </c>
      <c r="K37" s="33"/>
      <c r="L37" s="49"/>
      <c r="S37" s="33"/>
      <c r="T37" s="33"/>
      <c r="U37" s="33"/>
      <c r="V37" s="33"/>
      <c r="W37" s="33"/>
      <c r="X37" s="33"/>
      <c r="Y37" s="33"/>
      <c r="Z37" s="33"/>
      <c r="AA37" s="33"/>
      <c r="AB37" s="33"/>
      <c r="AC37" s="33"/>
      <c r="AD37" s="33"/>
      <c r="AE37" s="33"/>
    </row>
    <row r="38" hidden="1" s="2" customFormat="1" ht="14.4" customHeight="1">
      <c r="A38" s="33"/>
      <c r="B38" s="34"/>
      <c r="C38" s="33"/>
      <c r="D38" s="33"/>
      <c r="E38" s="28" t="s">
        <v>40</v>
      </c>
      <c r="F38" s="126">
        <f>ROUND((SUM(BH106:BH107) + SUM(BH127:BH157)),  2)</f>
        <v>0</v>
      </c>
      <c r="G38" s="33"/>
      <c r="H38" s="33"/>
      <c r="I38" s="127">
        <v>0.14999999999999999</v>
      </c>
      <c r="J38" s="126">
        <f>0</f>
        <v>0</v>
      </c>
      <c r="K38" s="33"/>
      <c r="L38" s="49"/>
      <c r="S38" s="33"/>
      <c r="T38" s="33"/>
      <c r="U38" s="33"/>
      <c r="V38" s="33"/>
      <c r="W38" s="33"/>
      <c r="X38" s="33"/>
      <c r="Y38" s="33"/>
      <c r="Z38" s="33"/>
      <c r="AA38" s="33"/>
      <c r="AB38" s="33"/>
      <c r="AC38" s="33"/>
      <c r="AD38" s="33"/>
      <c r="AE38" s="33"/>
    </row>
    <row r="39" hidden="1" s="2" customFormat="1" ht="14.4" customHeight="1">
      <c r="A39" s="33"/>
      <c r="B39" s="34"/>
      <c r="C39" s="33"/>
      <c r="D39" s="33"/>
      <c r="E39" s="28" t="s">
        <v>41</v>
      </c>
      <c r="F39" s="126">
        <f>ROUND((SUM(BI106:BI107) + SUM(BI127:BI157)),  2)</f>
        <v>0</v>
      </c>
      <c r="G39" s="33"/>
      <c r="H39" s="33"/>
      <c r="I39" s="127">
        <v>0</v>
      </c>
      <c r="J39" s="126">
        <f>0</f>
        <v>0</v>
      </c>
      <c r="K39" s="33"/>
      <c r="L39" s="49"/>
      <c r="S39" s="33"/>
      <c r="T39" s="33"/>
      <c r="U39" s="33"/>
      <c r="V39" s="33"/>
      <c r="W39" s="33"/>
      <c r="X39" s="33"/>
      <c r="Y39" s="33"/>
      <c r="Z39" s="33"/>
      <c r="AA39" s="33"/>
      <c r="AB39" s="33"/>
      <c r="AC39" s="33"/>
      <c r="AD39" s="33"/>
      <c r="AE39" s="33"/>
    </row>
    <row r="40" s="2" customFormat="1" ht="6.96" customHeight="1">
      <c r="A40" s="33"/>
      <c r="B40" s="34"/>
      <c r="C40" s="33"/>
      <c r="D40" s="33"/>
      <c r="E40" s="33"/>
      <c r="F40" s="33"/>
      <c r="G40" s="33"/>
      <c r="H40" s="33"/>
      <c r="I40" s="33"/>
      <c r="J40" s="33"/>
      <c r="K40" s="33"/>
      <c r="L40" s="49"/>
      <c r="S40" s="33"/>
      <c r="T40" s="33"/>
      <c r="U40" s="33"/>
      <c r="V40" s="33"/>
      <c r="W40" s="33"/>
      <c r="X40" s="33"/>
      <c r="Y40" s="33"/>
      <c r="Z40" s="33"/>
      <c r="AA40" s="33"/>
      <c r="AB40" s="33"/>
      <c r="AC40" s="33"/>
      <c r="AD40" s="33"/>
      <c r="AE40" s="33"/>
    </row>
    <row r="41" s="2" customFormat="1" ht="25.44" customHeight="1">
      <c r="A41" s="33"/>
      <c r="B41" s="34"/>
      <c r="C41" s="116"/>
      <c r="D41" s="128" t="s">
        <v>42</v>
      </c>
      <c r="E41" s="75"/>
      <c r="F41" s="75"/>
      <c r="G41" s="129" t="s">
        <v>43</v>
      </c>
      <c r="H41" s="130" t="s">
        <v>44</v>
      </c>
      <c r="I41" s="75"/>
      <c r="J41" s="131">
        <f>SUM(J32:J39)</f>
        <v>291941.25</v>
      </c>
      <c r="K41" s="132"/>
      <c r="L41" s="49"/>
      <c r="S41" s="33"/>
      <c r="T41" s="33"/>
      <c r="U41" s="33"/>
      <c r="V41" s="33"/>
      <c r="W41" s="33"/>
      <c r="X41" s="33"/>
      <c r="Y41" s="33"/>
      <c r="Z41" s="33"/>
      <c r="AA41" s="33"/>
      <c r="AB41" s="33"/>
      <c r="AC41" s="33"/>
      <c r="AD41" s="33"/>
      <c r="AE41" s="33"/>
    </row>
    <row r="42" s="2" customFormat="1" ht="14.4" customHeight="1">
      <c r="A42" s="33"/>
      <c r="B42" s="34"/>
      <c r="C42" s="33"/>
      <c r="D42" s="33"/>
      <c r="E42" s="33"/>
      <c r="F42" s="33"/>
      <c r="G42" s="33"/>
      <c r="H42" s="33"/>
      <c r="I42" s="33"/>
      <c r="J42" s="33"/>
      <c r="K42" s="33"/>
      <c r="L42" s="49"/>
      <c r="S42" s="33"/>
      <c r="T42" s="33"/>
      <c r="U42" s="33"/>
      <c r="V42" s="33"/>
      <c r="W42" s="33"/>
      <c r="X42" s="33"/>
      <c r="Y42" s="33"/>
      <c r="Z42" s="33"/>
      <c r="AA42" s="33"/>
      <c r="AB42" s="33"/>
      <c r="AC42" s="33"/>
      <c r="AD42" s="33"/>
      <c r="AE42" s="33"/>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49"/>
      <c r="D50" s="50" t="s">
        <v>45</v>
      </c>
      <c r="E50" s="51"/>
      <c r="F50" s="51"/>
      <c r="G50" s="50" t="s">
        <v>46</v>
      </c>
      <c r="H50" s="51"/>
      <c r="I50" s="51"/>
      <c r="J50" s="51"/>
      <c r="K50" s="51"/>
      <c r="L50" s="49"/>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3"/>
      <c r="B61" s="34"/>
      <c r="C61" s="33"/>
      <c r="D61" s="52" t="s">
        <v>47</v>
      </c>
      <c r="E61" s="36"/>
      <c r="F61" s="133" t="s">
        <v>48</v>
      </c>
      <c r="G61" s="52" t="s">
        <v>47</v>
      </c>
      <c r="H61" s="36"/>
      <c r="I61" s="36"/>
      <c r="J61" s="134" t="s">
        <v>48</v>
      </c>
      <c r="K61" s="36"/>
      <c r="L61" s="49"/>
      <c r="S61" s="33"/>
      <c r="T61" s="33"/>
      <c r="U61" s="33"/>
      <c r="V61" s="33"/>
      <c r="W61" s="33"/>
      <c r="X61" s="33"/>
      <c r="Y61" s="33"/>
      <c r="Z61" s="33"/>
      <c r="AA61" s="33"/>
      <c r="AB61" s="33"/>
      <c r="AC61" s="33"/>
      <c r="AD61" s="33"/>
      <c r="AE61" s="33"/>
    </row>
    <row r="62">
      <c r="B62" s="21"/>
      <c r="L62" s="21"/>
    </row>
    <row r="63">
      <c r="B63" s="21"/>
      <c r="L63" s="21"/>
    </row>
    <row r="64">
      <c r="B64" s="21"/>
      <c r="L64" s="21"/>
    </row>
    <row r="65" s="2" customFormat="1">
      <c r="A65" s="33"/>
      <c r="B65" s="34"/>
      <c r="C65" s="33"/>
      <c r="D65" s="50" t="s">
        <v>49</v>
      </c>
      <c r="E65" s="53"/>
      <c r="F65" s="53"/>
      <c r="G65" s="50" t="s">
        <v>50</v>
      </c>
      <c r="H65" s="53"/>
      <c r="I65" s="53"/>
      <c r="J65" s="53"/>
      <c r="K65" s="53"/>
      <c r="L65" s="49"/>
      <c r="S65" s="33"/>
      <c r="T65" s="33"/>
      <c r="U65" s="33"/>
      <c r="V65" s="33"/>
      <c r="W65" s="33"/>
      <c r="X65" s="33"/>
      <c r="Y65" s="33"/>
      <c r="Z65" s="33"/>
      <c r="AA65" s="33"/>
      <c r="AB65" s="33"/>
      <c r="AC65" s="33"/>
      <c r="AD65" s="33"/>
      <c r="AE65" s="33"/>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3"/>
      <c r="B76" s="34"/>
      <c r="C76" s="33"/>
      <c r="D76" s="52" t="s">
        <v>47</v>
      </c>
      <c r="E76" s="36"/>
      <c r="F76" s="133" t="s">
        <v>48</v>
      </c>
      <c r="G76" s="52" t="s">
        <v>47</v>
      </c>
      <c r="H76" s="36"/>
      <c r="I76" s="36"/>
      <c r="J76" s="134" t="s">
        <v>48</v>
      </c>
      <c r="K76" s="36"/>
      <c r="L76" s="49"/>
      <c r="S76" s="33"/>
      <c r="T76" s="33"/>
      <c r="U76" s="33"/>
      <c r="V76" s="33"/>
      <c r="W76" s="33"/>
      <c r="X76" s="33"/>
      <c r="Y76" s="33"/>
      <c r="Z76" s="33"/>
      <c r="AA76" s="33"/>
      <c r="AB76" s="33"/>
      <c r="AC76" s="33"/>
      <c r="AD76" s="33"/>
      <c r="AE76" s="33"/>
    </row>
    <row r="77" s="2" customFormat="1" ht="14.4" customHeight="1">
      <c r="A77" s="33"/>
      <c r="B77" s="54"/>
      <c r="C77" s="55"/>
      <c r="D77" s="55"/>
      <c r="E77" s="55"/>
      <c r="F77" s="55"/>
      <c r="G77" s="55"/>
      <c r="H77" s="55"/>
      <c r="I77" s="55"/>
      <c r="J77" s="55"/>
      <c r="K77" s="55"/>
      <c r="L77" s="49"/>
      <c r="S77" s="33"/>
      <c r="T77" s="33"/>
      <c r="U77" s="33"/>
      <c r="V77" s="33"/>
      <c r="W77" s="33"/>
      <c r="X77" s="33"/>
      <c r="Y77" s="33"/>
      <c r="Z77" s="33"/>
      <c r="AA77" s="33"/>
      <c r="AB77" s="33"/>
      <c r="AC77" s="33"/>
      <c r="AD77" s="33"/>
      <c r="AE77" s="33"/>
    </row>
    <row r="81" s="2" customFormat="1" ht="6.96" customHeight="1">
      <c r="A81" s="33"/>
      <c r="B81" s="56"/>
      <c r="C81" s="57"/>
      <c r="D81" s="57"/>
      <c r="E81" s="57"/>
      <c r="F81" s="57"/>
      <c r="G81" s="57"/>
      <c r="H81" s="57"/>
      <c r="I81" s="57"/>
      <c r="J81" s="57"/>
      <c r="K81" s="57"/>
      <c r="L81" s="49"/>
      <c r="S81" s="33"/>
      <c r="T81" s="33"/>
      <c r="U81" s="33"/>
      <c r="V81" s="33"/>
      <c r="W81" s="33"/>
      <c r="X81" s="33"/>
      <c r="Y81" s="33"/>
      <c r="Z81" s="33"/>
      <c r="AA81" s="33"/>
      <c r="AB81" s="33"/>
      <c r="AC81" s="33"/>
      <c r="AD81" s="33"/>
      <c r="AE81" s="33"/>
    </row>
    <row r="82" s="2" customFormat="1" ht="24.96" customHeight="1">
      <c r="A82" s="33"/>
      <c r="B82" s="34"/>
      <c r="C82" s="22" t="s">
        <v>106</v>
      </c>
      <c r="D82" s="33"/>
      <c r="E82" s="33"/>
      <c r="F82" s="33"/>
      <c r="G82" s="33"/>
      <c r="H82" s="33"/>
      <c r="I82" s="33"/>
      <c r="J82" s="33"/>
      <c r="K82" s="33"/>
      <c r="L82" s="49"/>
      <c r="S82" s="33"/>
      <c r="T82" s="33"/>
      <c r="U82" s="33"/>
      <c r="V82" s="33"/>
      <c r="W82" s="33"/>
      <c r="X82" s="33"/>
      <c r="Y82" s="33"/>
      <c r="Z82" s="33"/>
      <c r="AA82" s="33"/>
      <c r="AB82" s="33"/>
      <c r="AC82" s="33"/>
      <c r="AD82" s="33"/>
      <c r="AE82" s="33"/>
    </row>
    <row r="83" s="2" customFormat="1" ht="6.96" customHeight="1">
      <c r="A83" s="33"/>
      <c r="B83" s="34"/>
      <c r="C83" s="33"/>
      <c r="D83" s="33"/>
      <c r="E83" s="33"/>
      <c r="F83" s="33"/>
      <c r="G83" s="33"/>
      <c r="H83" s="33"/>
      <c r="I83" s="33"/>
      <c r="J83" s="33"/>
      <c r="K83" s="33"/>
      <c r="L83" s="49"/>
      <c r="S83" s="33"/>
      <c r="T83" s="33"/>
      <c r="U83" s="33"/>
      <c r="V83" s="33"/>
      <c r="W83" s="33"/>
      <c r="X83" s="33"/>
      <c r="Y83" s="33"/>
      <c r="Z83" s="33"/>
      <c r="AA83" s="33"/>
      <c r="AB83" s="33"/>
      <c r="AC83" s="33"/>
      <c r="AD83" s="33"/>
      <c r="AE83" s="33"/>
    </row>
    <row r="84" s="2" customFormat="1" ht="12" customHeight="1">
      <c r="A84" s="33"/>
      <c r="B84" s="34"/>
      <c r="C84" s="28" t="s">
        <v>14</v>
      </c>
      <c r="D84" s="33"/>
      <c r="E84" s="33"/>
      <c r="F84" s="33"/>
      <c r="G84" s="33"/>
      <c r="H84" s="33"/>
      <c r="I84" s="33"/>
      <c r="J84" s="33"/>
      <c r="K84" s="33"/>
      <c r="L84" s="49"/>
      <c r="S84" s="33"/>
      <c r="T84" s="33"/>
      <c r="U84" s="33"/>
      <c r="V84" s="33"/>
      <c r="W84" s="33"/>
      <c r="X84" s="33"/>
      <c r="Y84" s="33"/>
      <c r="Z84" s="33"/>
      <c r="AA84" s="33"/>
      <c r="AB84" s="33"/>
      <c r="AC84" s="33"/>
      <c r="AD84" s="33"/>
      <c r="AE84" s="33"/>
    </row>
    <row r="85" s="2" customFormat="1" ht="16.5" customHeight="1">
      <c r="A85" s="33"/>
      <c r="B85" s="34"/>
      <c r="C85" s="33"/>
      <c r="D85" s="33"/>
      <c r="E85" s="120" t="str">
        <f>E7</f>
        <v>02 - BIM rozpočet</v>
      </c>
      <c r="F85" s="28"/>
      <c r="G85" s="28"/>
      <c r="H85" s="28"/>
      <c r="I85" s="33"/>
      <c r="J85" s="33"/>
      <c r="K85" s="33"/>
      <c r="L85" s="49"/>
      <c r="S85" s="33"/>
      <c r="T85" s="33"/>
      <c r="U85" s="33"/>
      <c r="V85" s="33"/>
      <c r="W85" s="33"/>
      <c r="X85" s="33"/>
      <c r="Y85" s="33"/>
      <c r="Z85" s="33"/>
      <c r="AA85" s="33"/>
      <c r="AB85" s="33"/>
      <c r="AC85" s="33"/>
      <c r="AD85" s="33"/>
      <c r="AE85" s="33"/>
    </row>
    <row r="86" s="2" customFormat="1" ht="12" customHeight="1">
      <c r="A86" s="33"/>
      <c r="B86" s="34"/>
      <c r="C86" s="28" t="s">
        <v>102</v>
      </c>
      <c r="D86" s="33"/>
      <c r="E86" s="33"/>
      <c r="F86" s="33"/>
      <c r="G86" s="33"/>
      <c r="H86" s="33"/>
      <c r="I86" s="33"/>
      <c r="J86" s="33"/>
      <c r="K86" s="33"/>
      <c r="L86" s="49"/>
      <c r="S86" s="33"/>
      <c r="T86" s="33"/>
      <c r="U86" s="33"/>
      <c r="V86" s="33"/>
      <c r="W86" s="33"/>
      <c r="X86" s="33"/>
      <c r="Y86" s="33"/>
      <c r="Z86" s="33"/>
      <c r="AA86" s="33"/>
      <c r="AB86" s="33"/>
      <c r="AC86" s="33"/>
      <c r="AD86" s="33"/>
      <c r="AE86" s="33"/>
    </row>
    <row r="87" s="2" customFormat="1" ht="16.5" customHeight="1">
      <c r="A87" s="33"/>
      <c r="B87" s="34"/>
      <c r="C87" s="33"/>
      <c r="D87" s="33"/>
      <c r="E87" s="61" t="str">
        <f>E9</f>
        <v>b - Podlaha</v>
      </c>
      <c r="F87" s="33"/>
      <c r="G87" s="33"/>
      <c r="H87" s="33"/>
      <c r="I87" s="33"/>
      <c r="J87" s="33"/>
      <c r="K87" s="33"/>
      <c r="L87" s="49"/>
      <c r="S87" s="33"/>
      <c r="T87" s="33"/>
      <c r="U87" s="33"/>
      <c r="V87" s="33"/>
      <c r="W87" s="33"/>
      <c r="X87" s="33"/>
      <c r="Y87" s="33"/>
      <c r="Z87" s="33"/>
      <c r="AA87" s="33"/>
      <c r="AB87" s="33"/>
      <c r="AC87" s="33"/>
      <c r="AD87" s="33"/>
      <c r="AE87" s="33"/>
    </row>
    <row r="88" s="2" customFormat="1" ht="6.96" customHeight="1">
      <c r="A88" s="33"/>
      <c r="B88" s="34"/>
      <c r="C88" s="33"/>
      <c r="D88" s="33"/>
      <c r="E88" s="33"/>
      <c r="F88" s="33"/>
      <c r="G88" s="33"/>
      <c r="H88" s="33"/>
      <c r="I88" s="33"/>
      <c r="J88" s="33"/>
      <c r="K88" s="33"/>
      <c r="L88" s="49"/>
      <c r="S88" s="33"/>
      <c r="T88" s="33"/>
      <c r="U88" s="33"/>
      <c r="V88" s="33"/>
      <c r="W88" s="33"/>
      <c r="X88" s="33"/>
      <c r="Y88" s="33"/>
      <c r="Z88" s="33"/>
      <c r="AA88" s="33"/>
      <c r="AB88" s="33"/>
      <c r="AC88" s="33"/>
      <c r="AD88" s="33"/>
      <c r="AE88" s="33"/>
    </row>
    <row r="89" s="2" customFormat="1" ht="12" customHeight="1">
      <c r="A89" s="33"/>
      <c r="B89" s="34"/>
      <c r="C89" s="28" t="s">
        <v>18</v>
      </c>
      <c r="D89" s="33"/>
      <c r="E89" s="33"/>
      <c r="F89" s="25" t="str">
        <f>F12</f>
        <v xml:space="preserve"> </v>
      </c>
      <c r="G89" s="33"/>
      <c r="H89" s="33"/>
      <c r="I89" s="28" t="s">
        <v>20</v>
      </c>
      <c r="J89" s="63" t="str">
        <f>IF(J12="","",J12)</f>
        <v>12. 5. 2020</v>
      </c>
      <c r="K89" s="33"/>
      <c r="L89" s="49"/>
      <c r="S89" s="33"/>
      <c r="T89" s="33"/>
      <c r="U89" s="33"/>
      <c r="V89" s="33"/>
      <c r="W89" s="33"/>
      <c r="X89" s="33"/>
      <c r="Y89" s="33"/>
      <c r="Z89" s="33"/>
      <c r="AA89" s="33"/>
      <c r="AB89" s="33"/>
      <c r="AC89" s="33"/>
      <c r="AD89" s="33"/>
      <c r="AE89" s="33"/>
    </row>
    <row r="90" s="2" customFormat="1" ht="6.96" customHeight="1">
      <c r="A90" s="33"/>
      <c r="B90" s="34"/>
      <c r="C90" s="33"/>
      <c r="D90" s="33"/>
      <c r="E90" s="33"/>
      <c r="F90" s="33"/>
      <c r="G90" s="33"/>
      <c r="H90" s="33"/>
      <c r="I90" s="33"/>
      <c r="J90" s="33"/>
      <c r="K90" s="33"/>
      <c r="L90" s="49"/>
      <c r="S90" s="33"/>
      <c r="T90" s="33"/>
      <c r="U90" s="33"/>
      <c r="V90" s="33"/>
      <c r="W90" s="33"/>
      <c r="X90" s="33"/>
      <c r="Y90" s="33"/>
      <c r="Z90" s="33"/>
      <c r="AA90" s="33"/>
      <c r="AB90" s="33"/>
      <c r="AC90" s="33"/>
      <c r="AD90" s="33"/>
      <c r="AE90" s="33"/>
    </row>
    <row r="91" s="2" customFormat="1" ht="15.15" customHeight="1">
      <c r="A91" s="33"/>
      <c r="B91" s="34"/>
      <c r="C91" s="28" t="s">
        <v>22</v>
      </c>
      <c r="D91" s="33"/>
      <c r="E91" s="33"/>
      <c r="F91" s="25" t="str">
        <f>E15</f>
        <v xml:space="preserve"> </v>
      </c>
      <c r="G91" s="33"/>
      <c r="H91" s="33"/>
      <c r="I91" s="28" t="s">
        <v>26</v>
      </c>
      <c r="J91" s="29" t="str">
        <f>E21</f>
        <v xml:space="preserve"> </v>
      </c>
      <c r="K91" s="33"/>
      <c r="L91" s="49"/>
      <c r="S91" s="33"/>
      <c r="T91" s="33"/>
      <c r="U91" s="33"/>
      <c r="V91" s="33"/>
      <c r="W91" s="33"/>
      <c r="X91" s="33"/>
      <c r="Y91" s="33"/>
      <c r="Z91" s="33"/>
      <c r="AA91" s="33"/>
      <c r="AB91" s="33"/>
      <c r="AC91" s="33"/>
      <c r="AD91" s="33"/>
      <c r="AE91" s="33"/>
    </row>
    <row r="92" s="2" customFormat="1" ht="15.15" customHeight="1">
      <c r="A92" s="33"/>
      <c r="B92" s="34"/>
      <c r="C92" s="28" t="s">
        <v>25</v>
      </c>
      <c r="D92" s="33"/>
      <c r="E92" s="33"/>
      <c r="F92" s="25" t="str">
        <f>IF(E18="","",E18)</f>
        <v xml:space="preserve"> </v>
      </c>
      <c r="G92" s="33"/>
      <c r="H92" s="33"/>
      <c r="I92" s="28" t="s">
        <v>28</v>
      </c>
      <c r="J92" s="29" t="str">
        <f>E24</f>
        <v xml:space="preserve"> </v>
      </c>
      <c r="K92" s="33"/>
      <c r="L92" s="49"/>
      <c r="S92" s="33"/>
      <c r="T92" s="33"/>
      <c r="U92" s="33"/>
      <c r="V92" s="33"/>
      <c r="W92" s="33"/>
      <c r="X92" s="33"/>
      <c r="Y92" s="33"/>
      <c r="Z92" s="33"/>
      <c r="AA92" s="33"/>
      <c r="AB92" s="33"/>
      <c r="AC92" s="33"/>
      <c r="AD92" s="33"/>
      <c r="AE92" s="33"/>
    </row>
    <row r="93" s="2" customFormat="1" ht="10.32" customHeight="1">
      <c r="A93" s="33"/>
      <c r="B93" s="34"/>
      <c r="C93" s="33"/>
      <c r="D93" s="33"/>
      <c r="E93" s="33"/>
      <c r="F93" s="33"/>
      <c r="G93" s="33"/>
      <c r="H93" s="33"/>
      <c r="I93" s="33"/>
      <c r="J93" s="33"/>
      <c r="K93" s="33"/>
      <c r="L93" s="49"/>
      <c r="S93" s="33"/>
      <c r="T93" s="33"/>
      <c r="U93" s="33"/>
      <c r="V93" s="33"/>
      <c r="W93" s="33"/>
      <c r="X93" s="33"/>
      <c r="Y93" s="33"/>
      <c r="Z93" s="33"/>
      <c r="AA93" s="33"/>
      <c r="AB93" s="33"/>
      <c r="AC93" s="33"/>
      <c r="AD93" s="33"/>
      <c r="AE93" s="33"/>
    </row>
    <row r="94" s="2" customFormat="1" ht="29.28" customHeight="1">
      <c r="A94" s="33"/>
      <c r="B94" s="34"/>
      <c r="C94" s="135" t="s">
        <v>107</v>
      </c>
      <c r="D94" s="116"/>
      <c r="E94" s="116"/>
      <c r="F94" s="116"/>
      <c r="G94" s="116"/>
      <c r="H94" s="116"/>
      <c r="I94" s="116"/>
      <c r="J94" s="136" t="s">
        <v>108</v>
      </c>
      <c r="K94" s="116"/>
      <c r="L94" s="49"/>
      <c r="S94" s="33"/>
      <c r="T94" s="33"/>
      <c r="U94" s="33"/>
      <c r="V94" s="33"/>
      <c r="W94" s="33"/>
      <c r="X94" s="33"/>
      <c r="Y94" s="33"/>
      <c r="Z94" s="33"/>
      <c r="AA94" s="33"/>
      <c r="AB94" s="33"/>
      <c r="AC94" s="33"/>
      <c r="AD94" s="33"/>
      <c r="AE94" s="33"/>
    </row>
    <row r="95" s="2" customFormat="1" ht="10.32" customHeight="1">
      <c r="A95" s="33"/>
      <c r="B95" s="34"/>
      <c r="C95" s="33"/>
      <c r="D95" s="33"/>
      <c r="E95" s="33"/>
      <c r="F95" s="33"/>
      <c r="G95" s="33"/>
      <c r="H95" s="33"/>
      <c r="I95" s="33"/>
      <c r="J95" s="33"/>
      <c r="K95" s="33"/>
      <c r="L95" s="49"/>
      <c r="S95" s="33"/>
      <c r="T95" s="33"/>
      <c r="U95" s="33"/>
      <c r="V95" s="33"/>
      <c r="W95" s="33"/>
      <c r="X95" s="33"/>
      <c r="Y95" s="33"/>
      <c r="Z95" s="33"/>
      <c r="AA95" s="33"/>
      <c r="AB95" s="33"/>
      <c r="AC95" s="33"/>
      <c r="AD95" s="33"/>
      <c r="AE95" s="33"/>
    </row>
    <row r="96" s="2" customFormat="1" ht="22.8" customHeight="1">
      <c r="A96" s="33"/>
      <c r="B96" s="34"/>
      <c r="C96" s="137" t="s">
        <v>109</v>
      </c>
      <c r="D96" s="33"/>
      <c r="E96" s="33"/>
      <c r="F96" s="33"/>
      <c r="G96" s="33"/>
      <c r="H96" s="33"/>
      <c r="I96" s="33"/>
      <c r="J96" s="90">
        <f>J127</f>
        <v>241273.76000000001</v>
      </c>
      <c r="K96" s="33"/>
      <c r="L96" s="49"/>
      <c r="S96" s="33"/>
      <c r="T96" s="33"/>
      <c r="U96" s="33"/>
      <c r="V96" s="33"/>
      <c r="W96" s="33"/>
      <c r="X96" s="33"/>
      <c r="Y96" s="33"/>
      <c r="Z96" s="33"/>
      <c r="AA96" s="33"/>
      <c r="AB96" s="33"/>
      <c r="AC96" s="33"/>
      <c r="AD96" s="33"/>
      <c r="AE96" s="33"/>
      <c r="AU96" s="18" t="s">
        <v>110</v>
      </c>
    </row>
    <row r="97" s="9" customFormat="1" ht="24.96" customHeight="1">
      <c r="A97" s="9"/>
      <c r="B97" s="138"/>
      <c r="C97" s="9"/>
      <c r="D97" s="139" t="s">
        <v>111</v>
      </c>
      <c r="E97" s="140"/>
      <c r="F97" s="140"/>
      <c r="G97" s="140"/>
      <c r="H97" s="140"/>
      <c r="I97" s="140"/>
      <c r="J97" s="141">
        <f>J128</f>
        <v>105413.14999999999</v>
      </c>
      <c r="K97" s="9"/>
      <c r="L97" s="138"/>
      <c r="S97" s="9"/>
      <c r="T97" s="9"/>
      <c r="U97" s="9"/>
      <c r="V97" s="9"/>
      <c r="W97" s="9"/>
      <c r="X97" s="9"/>
      <c r="Y97" s="9"/>
      <c r="Z97" s="9"/>
      <c r="AA97" s="9"/>
      <c r="AB97" s="9"/>
      <c r="AC97" s="9"/>
      <c r="AD97" s="9"/>
      <c r="AE97" s="9"/>
    </row>
    <row r="98" s="10" customFormat="1" ht="19.92" customHeight="1">
      <c r="A98" s="10"/>
      <c r="B98" s="142"/>
      <c r="C98" s="10"/>
      <c r="D98" s="143" t="s">
        <v>112</v>
      </c>
      <c r="E98" s="144"/>
      <c r="F98" s="144"/>
      <c r="G98" s="144"/>
      <c r="H98" s="144"/>
      <c r="I98" s="144"/>
      <c r="J98" s="145">
        <f>J129</f>
        <v>85845.369999999995</v>
      </c>
      <c r="K98" s="10"/>
      <c r="L98" s="142"/>
      <c r="S98" s="10"/>
      <c r="T98" s="10"/>
      <c r="U98" s="10"/>
      <c r="V98" s="10"/>
      <c r="W98" s="10"/>
      <c r="X98" s="10"/>
      <c r="Y98" s="10"/>
      <c r="Z98" s="10"/>
      <c r="AA98" s="10"/>
      <c r="AB98" s="10"/>
      <c r="AC98" s="10"/>
      <c r="AD98" s="10"/>
      <c r="AE98" s="10"/>
    </row>
    <row r="99" s="10" customFormat="1" ht="19.92" customHeight="1">
      <c r="A99" s="10"/>
      <c r="B99" s="142"/>
      <c r="C99" s="10"/>
      <c r="D99" s="143" t="s">
        <v>113</v>
      </c>
      <c r="E99" s="144"/>
      <c r="F99" s="144"/>
      <c r="G99" s="144"/>
      <c r="H99" s="144"/>
      <c r="I99" s="144"/>
      <c r="J99" s="145">
        <f>J136</f>
        <v>14531.08</v>
      </c>
      <c r="K99" s="10"/>
      <c r="L99" s="142"/>
      <c r="S99" s="10"/>
      <c r="T99" s="10"/>
      <c r="U99" s="10"/>
      <c r="V99" s="10"/>
      <c r="W99" s="10"/>
      <c r="X99" s="10"/>
      <c r="Y99" s="10"/>
      <c r="Z99" s="10"/>
      <c r="AA99" s="10"/>
      <c r="AB99" s="10"/>
      <c r="AC99" s="10"/>
      <c r="AD99" s="10"/>
      <c r="AE99" s="10"/>
    </row>
    <row r="100" s="10" customFormat="1" ht="19.92" customHeight="1">
      <c r="A100" s="10"/>
      <c r="B100" s="142"/>
      <c r="C100" s="10"/>
      <c r="D100" s="143" t="s">
        <v>114</v>
      </c>
      <c r="E100" s="144"/>
      <c r="F100" s="144"/>
      <c r="G100" s="144"/>
      <c r="H100" s="144"/>
      <c r="I100" s="144"/>
      <c r="J100" s="145">
        <f>J138</f>
        <v>5036.6999999999998</v>
      </c>
      <c r="K100" s="10"/>
      <c r="L100" s="142"/>
      <c r="S100" s="10"/>
      <c r="T100" s="10"/>
      <c r="U100" s="10"/>
      <c r="V100" s="10"/>
      <c r="W100" s="10"/>
      <c r="X100" s="10"/>
      <c r="Y100" s="10"/>
      <c r="Z100" s="10"/>
      <c r="AA100" s="10"/>
      <c r="AB100" s="10"/>
      <c r="AC100" s="10"/>
      <c r="AD100" s="10"/>
      <c r="AE100" s="10"/>
    </row>
    <row r="101" s="9" customFormat="1" ht="24.96" customHeight="1">
      <c r="A101" s="9"/>
      <c r="B101" s="138"/>
      <c r="C101" s="9"/>
      <c r="D101" s="139" t="s">
        <v>115</v>
      </c>
      <c r="E101" s="140"/>
      <c r="F101" s="140"/>
      <c r="G101" s="140"/>
      <c r="H101" s="140"/>
      <c r="I101" s="140"/>
      <c r="J101" s="141">
        <f>J140</f>
        <v>135860.61000000002</v>
      </c>
      <c r="K101" s="9"/>
      <c r="L101" s="138"/>
      <c r="S101" s="9"/>
      <c r="T101" s="9"/>
      <c r="U101" s="9"/>
      <c r="V101" s="9"/>
      <c r="W101" s="9"/>
      <c r="X101" s="9"/>
      <c r="Y101" s="9"/>
      <c r="Z101" s="9"/>
      <c r="AA101" s="9"/>
      <c r="AB101" s="9"/>
      <c r="AC101" s="9"/>
      <c r="AD101" s="9"/>
      <c r="AE101" s="9"/>
    </row>
    <row r="102" s="10" customFormat="1" ht="19.92" customHeight="1">
      <c r="A102" s="10"/>
      <c r="B102" s="142"/>
      <c r="C102" s="10"/>
      <c r="D102" s="143" t="s">
        <v>116</v>
      </c>
      <c r="E102" s="144"/>
      <c r="F102" s="144"/>
      <c r="G102" s="144"/>
      <c r="H102" s="144"/>
      <c r="I102" s="144"/>
      <c r="J102" s="145">
        <f>J141</f>
        <v>14116.929999999999</v>
      </c>
      <c r="K102" s="10"/>
      <c r="L102" s="142"/>
      <c r="S102" s="10"/>
      <c r="T102" s="10"/>
      <c r="U102" s="10"/>
      <c r="V102" s="10"/>
      <c r="W102" s="10"/>
      <c r="X102" s="10"/>
      <c r="Y102" s="10"/>
      <c r="Z102" s="10"/>
      <c r="AA102" s="10"/>
      <c r="AB102" s="10"/>
      <c r="AC102" s="10"/>
      <c r="AD102" s="10"/>
      <c r="AE102" s="10"/>
    </row>
    <row r="103" s="10" customFormat="1" ht="19.92" customHeight="1">
      <c r="A103" s="10"/>
      <c r="B103" s="142"/>
      <c r="C103" s="10"/>
      <c r="D103" s="143" t="s">
        <v>117</v>
      </c>
      <c r="E103" s="144"/>
      <c r="F103" s="144"/>
      <c r="G103" s="144"/>
      <c r="H103" s="144"/>
      <c r="I103" s="144"/>
      <c r="J103" s="145">
        <f>J147</f>
        <v>121743.68000000001</v>
      </c>
      <c r="K103" s="10"/>
      <c r="L103" s="142"/>
      <c r="S103" s="10"/>
      <c r="T103" s="10"/>
      <c r="U103" s="10"/>
      <c r="V103" s="10"/>
      <c r="W103" s="10"/>
      <c r="X103" s="10"/>
      <c r="Y103" s="10"/>
      <c r="Z103" s="10"/>
      <c r="AA103" s="10"/>
      <c r="AB103" s="10"/>
      <c r="AC103" s="10"/>
      <c r="AD103" s="10"/>
      <c r="AE103" s="10"/>
    </row>
    <row r="104" s="2" customFormat="1" ht="21.84" customHeight="1">
      <c r="A104" s="33"/>
      <c r="B104" s="34"/>
      <c r="C104" s="33"/>
      <c r="D104" s="33"/>
      <c r="E104" s="33"/>
      <c r="F104" s="33"/>
      <c r="G104" s="33"/>
      <c r="H104" s="33"/>
      <c r="I104" s="33"/>
      <c r="J104" s="33"/>
      <c r="K104" s="33"/>
      <c r="L104" s="49"/>
      <c r="S104" s="33"/>
      <c r="T104" s="33"/>
      <c r="U104" s="33"/>
      <c r="V104" s="33"/>
      <c r="W104" s="33"/>
      <c r="X104" s="33"/>
      <c r="Y104" s="33"/>
      <c r="Z104" s="33"/>
      <c r="AA104" s="33"/>
      <c r="AB104" s="33"/>
      <c r="AC104" s="33"/>
      <c r="AD104" s="33"/>
      <c r="AE104" s="33"/>
    </row>
    <row r="105" s="2" customFormat="1" ht="6.96" customHeight="1">
      <c r="A105" s="33"/>
      <c r="B105" s="34"/>
      <c r="C105" s="33"/>
      <c r="D105" s="33"/>
      <c r="E105" s="33"/>
      <c r="F105" s="33"/>
      <c r="G105" s="33"/>
      <c r="H105" s="33"/>
      <c r="I105" s="33"/>
      <c r="J105" s="33"/>
      <c r="K105" s="33"/>
      <c r="L105" s="49"/>
      <c r="S105" s="33"/>
      <c r="T105" s="33"/>
      <c r="U105" s="33"/>
      <c r="V105" s="33"/>
      <c r="W105" s="33"/>
      <c r="X105" s="33"/>
      <c r="Y105" s="33"/>
      <c r="Z105" s="33"/>
      <c r="AA105" s="33"/>
      <c r="AB105" s="33"/>
      <c r="AC105" s="33"/>
      <c r="AD105" s="33"/>
      <c r="AE105" s="33"/>
    </row>
    <row r="106" s="2" customFormat="1" ht="29.28" customHeight="1">
      <c r="A106" s="33"/>
      <c r="B106" s="34"/>
      <c r="C106" s="137" t="s">
        <v>118</v>
      </c>
      <c r="D106" s="33"/>
      <c r="E106" s="33"/>
      <c r="F106" s="33"/>
      <c r="G106" s="33"/>
      <c r="H106" s="33"/>
      <c r="I106" s="33"/>
      <c r="J106" s="146">
        <v>0</v>
      </c>
      <c r="K106" s="33"/>
      <c r="L106" s="49"/>
      <c r="N106" s="147" t="s">
        <v>36</v>
      </c>
      <c r="S106" s="33"/>
      <c r="T106" s="33"/>
      <c r="U106" s="33"/>
      <c r="V106" s="33"/>
      <c r="W106" s="33"/>
      <c r="X106" s="33"/>
      <c r="Y106" s="33"/>
      <c r="Z106" s="33"/>
      <c r="AA106" s="33"/>
      <c r="AB106" s="33"/>
      <c r="AC106" s="33"/>
      <c r="AD106" s="33"/>
      <c r="AE106" s="33"/>
    </row>
    <row r="107" s="2" customFormat="1" ht="18" customHeight="1">
      <c r="A107" s="33"/>
      <c r="B107" s="34"/>
      <c r="C107" s="33"/>
      <c r="D107" s="33"/>
      <c r="E107" s="33"/>
      <c r="F107" s="33"/>
      <c r="G107" s="33"/>
      <c r="H107" s="33"/>
      <c r="I107" s="33"/>
      <c r="J107" s="33"/>
      <c r="K107" s="33"/>
      <c r="L107" s="49"/>
      <c r="S107" s="33"/>
      <c r="T107" s="33"/>
      <c r="U107" s="33"/>
      <c r="V107" s="33"/>
      <c r="W107" s="33"/>
      <c r="X107" s="33"/>
      <c r="Y107" s="33"/>
      <c r="Z107" s="33"/>
      <c r="AA107" s="33"/>
      <c r="AB107" s="33"/>
      <c r="AC107" s="33"/>
      <c r="AD107" s="33"/>
      <c r="AE107" s="33"/>
    </row>
    <row r="108" s="2" customFormat="1" ht="29.28" customHeight="1">
      <c r="A108" s="33"/>
      <c r="B108" s="34"/>
      <c r="C108" s="115" t="s">
        <v>100</v>
      </c>
      <c r="D108" s="116"/>
      <c r="E108" s="116"/>
      <c r="F108" s="116"/>
      <c r="G108" s="116"/>
      <c r="H108" s="116"/>
      <c r="I108" s="116"/>
      <c r="J108" s="117">
        <f>ROUND(J96+J106,2)</f>
        <v>241273.76000000001</v>
      </c>
      <c r="K108" s="116"/>
      <c r="L108" s="49"/>
      <c r="S108" s="33"/>
      <c r="T108" s="33"/>
      <c r="U108" s="33"/>
      <c r="V108" s="33"/>
      <c r="W108" s="33"/>
      <c r="X108" s="33"/>
      <c r="Y108" s="33"/>
      <c r="Z108" s="33"/>
      <c r="AA108" s="33"/>
      <c r="AB108" s="33"/>
      <c r="AC108" s="33"/>
      <c r="AD108" s="33"/>
      <c r="AE108" s="33"/>
    </row>
    <row r="109" s="2" customFormat="1" ht="6.96" customHeight="1">
      <c r="A109" s="33"/>
      <c r="B109" s="54"/>
      <c r="C109" s="55"/>
      <c r="D109" s="55"/>
      <c r="E109" s="55"/>
      <c r="F109" s="55"/>
      <c r="G109" s="55"/>
      <c r="H109" s="55"/>
      <c r="I109" s="55"/>
      <c r="J109" s="55"/>
      <c r="K109" s="55"/>
      <c r="L109" s="49"/>
      <c r="S109" s="33"/>
      <c r="T109" s="33"/>
      <c r="U109" s="33"/>
      <c r="V109" s="33"/>
      <c r="W109" s="33"/>
      <c r="X109" s="33"/>
      <c r="Y109" s="33"/>
      <c r="Z109" s="33"/>
      <c r="AA109" s="33"/>
      <c r="AB109" s="33"/>
      <c r="AC109" s="33"/>
      <c r="AD109" s="33"/>
      <c r="AE109" s="33"/>
    </row>
    <row r="113" s="2" customFormat="1" ht="6.96" customHeight="1">
      <c r="A113" s="33"/>
      <c r="B113" s="56"/>
      <c r="C113" s="57"/>
      <c r="D113" s="57"/>
      <c r="E113" s="57"/>
      <c r="F113" s="57"/>
      <c r="G113" s="57"/>
      <c r="H113" s="57"/>
      <c r="I113" s="57"/>
      <c r="J113" s="57"/>
      <c r="K113" s="57"/>
      <c r="L113" s="49"/>
      <c r="S113" s="33"/>
      <c r="T113" s="33"/>
      <c r="U113" s="33"/>
      <c r="V113" s="33"/>
      <c r="W113" s="33"/>
      <c r="X113" s="33"/>
      <c r="Y113" s="33"/>
      <c r="Z113" s="33"/>
      <c r="AA113" s="33"/>
      <c r="AB113" s="33"/>
      <c r="AC113" s="33"/>
      <c r="AD113" s="33"/>
      <c r="AE113" s="33"/>
    </row>
    <row r="114" s="2" customFormat="1" ht="24.96" customHeight="1">
      <c r="A114" s="33"/>
      <c r="B114" s="34"/>
      <c r="C114" s="22" t="s">
        <v>119</v>
      </c>
      <c r="D114" s="33"/>
      <c r="E114" s="33"/>
      <c r="F114" s="33"/>
      <c r="G114" s="33"/>
      <c r="H114" s="33"/>
      <c r="I114" s="33"/>
      <c r="J114" s="33"/>
      <c r="K114" s="33"/>
      <c r="L114" s="49"/>
      <c r="S114" s="33"/>
      <c r="T114" s="33"/>
      <c r="U114" s="33"/>
      <c r="V114" s="33"/>
      <c r="W114" s="33"/>
      <c r="X114" s="33"/>
      <c r="Y114" s="33"/>
      <c r="Z114" s="33"/>
      <c r="AA114" s="33"/>
      <c r="AB114" s="33"/>
      <c r="AC114" s="33"/>
      <c r="AD114" s="33"/>
      <c r="AE114" s="33"/>
    </row>
    <row r="115" s="2" customFormat="1" ht="6.96" customHeight="1">
      <c r="A115" s="33"/>
      <c r="B115" s="34"/>
      <c r="C115" s="33"/>
      <c r="D115" s="33"/>
      <c r="E115" s="33"/>
      <c r="F115" s="33"/>
      <c r="G115" s="33"/>
      <c r="H115" s="33"/>
      <c r="I115" s="33"/>
      <c r="J115" s="33"/>
      <c r="K115" s="33"/>
      <c r="L115" s="49"/>
      <c r="S115" s="33"/>
      <c r="T115" s="33"/>
      <c r="U115" s="33"/>
      <c r="V115" s="33"/>
      <c r="W115" s="33"/>
      <c r="X115" s="33"/>
      <c r="Y115" s="33"/>
      <c r="Z115" s="33"/>
      <c r="AA115" s="33"/>
      <c r="AB115" s="33"/>
      <c r="AC115" s="33"/>
      <c r="AD115" s="33"/>
      <c r="AE115" s="33"/>
    </row>
    <row r="116" s="2" customFormat="1" ht="12" customHeight="1">
      <c r="A116" s="33"/>
      <c r="B116" s="34"/>
      <c r="C116" s="28" t="s">
        <v>14</v>
      </c>
      <c r="D116" s="33"/>
      <c r="E116" s="33"/>
      <c r="F116" s="33"/>
      <c r="G116" s="33"/>
      <c r="H116" s="33"/>
      <c r="I116" s="33"/>
      <c r="J116" s="33"/>
      <c r="K116" s="33"/>
      <c r="L116" s="49"/>
      <c r="S116" s="33"/>
      <c r="T116" s="33"/>
      <c r="U116" s="33"/>
      <c r="V116" s="33"/>
      <c r="W116" s="33"/>
      <c r="X116" s="33"/>
      <c r="Y116" s="33"/>
      <c r="Z116" s="33"/>
      <c r="AA116" s="33"/>
      <c r="AB116" s="33"/>
      <c r="AC116" s="33"/>
      <c r="AD116" s="33"/>
      <c r="AE116" s="33"/>
    </row>
    <row r="117" s="2" customFormat="1" ht="16.5" customHeight="1">
      <c r="A117" s="33"/>
      <c r="B117" s="34"/>
      <c r="C117" s="33"/>
      <c r="D117" s="33"/>
      <c r="E117" s="120" t="str">
        <f>E7</f>
        <v>02 - BIM rozpočet</v>
      </c>
      <c r="F117" s="28"/>
      <c r="G117" s="28"/>
      <c r="H117" s="28"/>
      <c r="I117" s="33"/>
      <c r="J117" s="33"/>
      <c r="K117" s="33"/>
      <c r="L117" s="49"/>
      <c r="S117" s="33"/>
      <c r="T117" s="33"/>
      <c r="U117" s="33"/>
      <c r="V117" s="33"/>
      <c r="W117" s="33"/>
      <c r="X117" s="33"/>
      <c r="Y117" s="33"/>
      <c r="Z117" s="33"/>
      <c r="AA117" s="33"/>
      <c r="AB117" s="33"/>
      <c r="AC117" s="33"/>
      <c r="AD117" s="33"/>
      <c r="AE117" s="33"/>
    </row>
    <row r="118" s="2" customFormat="1" ht="12" customHeight="1">
      <c r="A118" s="33"/>
      <c r="B118" s="34"/>
      <c r="C118" s="28" t="s">
        <v>102</v>
      </c>
      <c r="D118" s="33"/>
      <c r="E118" s="33"/>
      <c r="F118" s="33"/>
      <c r="G118" s="33"/>
      <c r="H118" s="33"/>
      <c r="I118" s="33"/>
      <c r="J118" s="33"/>
      <c r="K118" s="33"/>
      <c r="L118" s="49"/>
      <c r="S118" s="33"/>
      <c r="T118" s="33"/>
      <c r="U118" s="33"/>
      <c r="V118" s="33"/>
      <c r="W118" s="33"/>
      <c r="X118" s="33"/>
      <c r="Y118" s="33"/>
      <c r="Z118" s="33"/>
      <c r="AA118" s="33"/>
      <c r="AB118" s="33"/>
      <c r="AC118" s="33"/>
      <c r="AD118" s="33"/>
      <c r="AE118" s="33"/>
    </row>
    <row r="119" s="2" customFormat="1" ht="16.5" customHeight="1">
      <c r="A119" s="33"/>
      <c r="B119" s="34"/>
      <c r="C119" s="33"/>
      <c r="D119" s="33"/>
      <c r="E119" s="61" t="str">
        <f>E9</f>
        <v>b - Podlaha</v>
      </c>
      <c r="F119" s="33"/>
      <c r="G119" s="33"/>
      <c r="H119" s="33"/>
      <c r="I119" s="33"/>
      <c r="J119" s="33"/>
      <c r="K119" s="33"/>
      <c r="L119" s="49"/>
      <c r="S119" s="33"/>
      <c r="T119" s="33"/>
      <c r="U119" s="33"/>
      <c r="V119" s="33"/>
      <c r="W119" s="33"/>
      <c r="X119" s="33"/>
      <c r="Y119" s="33"/>
      <c r="Z119" s="33"/>
      <c r="AA119" s="33"/>
      <c r="AB119" s="33"/>
      <c r="AC119" s="33"/>
      <c r="AD119" s="33"/>
      <c r="AE119" s="33"/>
    </row>
    <row r="120" s="2" customFormat="1" ht="6.96" customHeight="1">
      <c r="A120" s="33"/>
      <c r="B120" s="34"/>
      <c r="C120" s="33"/>
      <c r="D120" s="33"/>
      <c r="E120" s="33"/>
      <c r="F120" s="33"/>
      <c r="G120" s="33"/>
      <c r="H120" s="33"/>
      <c r="I120" s="33"/>
      <c r="J120" s="33"/>
      <c r="K120" s="33"/>
      <c r="L120" s="49"/>
      <c r="S120" s="33"/>
      <c r="T120" s="33"/>
      <c r="U120" s="33"/>
      <c r="V120" s="33"/>
      <c r="W120" s="33"/>
      <c r="X120" s="33"/>
      <c r="Y120" s="33"/>
      <c r="Z120" s="33"/>
      <c r="AA120" s="33"/>
      <c r="AB120" s="33"/>
      <c r="AC120" s="33"/>
      <c r="AD120" s="33"/>
      <c r="AE120" s="33"/>
    </row>
    <row r="121" s="2" customFormat="1" ht="12" customHeight="1">
      <c r="A121" s="33"/>
      <c r="B121" s="34"/>
      <c r="C121" s="28" t="s">
        <v>18</v>
      </c>
      <c r="D121" s="33"/>
      <c r="E121" s="33"/>
      <c r="F121" s="25" t="str">
        <f>F12</f>
        <v xml:space="preserve"> </v>
      </c>
      <c r="G121" s="33"/>
      <c r="H121" s="33"/>
      <c r="I121" s="28" t="s">
        <v>20</v>
      </c>
      <c r="J121" s="63" t="str">
        <f>IF(J12="","",J12)</f>
        <v>12. 5. 2020</v>
      </c>
      <c r="K121" s="33"/>
      <c r="L121" s="49"/>
      <c r="S121" s="33"/>
      <c r="T121" s="33"/>
      <c r="U121" s="33"/>
      <c r="V121" s="33"/>
      <c r="W121" s="33"/>
      <c r="X121" s="33"/>
      <c r="Y121" s="33"/>
      <c r="Z121" s="33"/>
      <c r="AA121" s="33"/>
      <c r="AB121" s="33"/>
      <c r="AC121" s="33"/>
      <c r="AD121" s="33"/>
      <c r="AE121" s="33"/>
    </row>
    <row r="122" s="2" customFormat="1" ht="6.96" customHeight="1">
      <c r="A122" s="33"/>
      <c r="B122" s="34"/>
      <c r="C122" s="33"/>
      <c r="D122" s="33"/>
      <c r="E122" s="33"/>
      <c r="F122" s="33"/>
      <c r="G122" s="33"/>
      <c r="H122" s="33"/>
      <c r="I122" s="33"/>
      <c r="J122" s="33"/>
      <c r="K122" s="33"/>
      <c r="L122" s="49"/>
      <c r="S122" s="33"/>
      <c r="T122" s="33"/>
      <c r="U122" s="33"/>
      <c r="V122" s="33"/>
      <c r="W122" s="33"/>
      <c r="X122" s="33"/>
      <c r="Y122" s="33"/>
      <c r="Z122" s="33"/>
      <c r="AA122" s="33"/>
      <c r="AB122" s="33"/>
      <c r="AC122" s="33"/>
      <c r="AD122" s="33"/>
      <c r="AE122" s="33"/>
    </row>
    <row r="123" s="2" customFormat="1" ht="15.15" customHeight="1">
      <c r="A123" s="33"/>
      <c r="B123" s="34"/>
      <c r="C123" s="28" t="s">
        <v>22</v>
      </c>
      <c r="D123" s="33"/>
      <c r="E123" s="33"/>
      <c r="F123" s="25" t="str">
        <f>E15</f>
        <v xml:space="preserve"> </v>
      </c>
      <c r="G123" s="33"/>
      <c r="H123" s="33"/>
      <c r="I123" s="28" t="s">
        <v>26</v>
      </c>
      <c r="J123" s="29" t="str">
        <f>E21</f>
        <v xml:space="preserve"> </v>
      </c>
      <c r="K123" s="33"/>
      <c r="L123" s="49"/>
      <c r="S123" s="33"/>
      <c r="T123" s="33"/>
      <c r="U123" s="33"/>
      <c r="V123" s="33"/>
      <c r="W123" s="33"/>
      <c r="X123" s="33"/>
      <c r="Y123" s="33"/>
      <c r="Z123" s="33"/>
      <c r="AA123" s="33"/>
      <c r="AB123" s="33"/>
      <c r="AC123" s="33"/>
      <c r="AD123" s="33"/>
      <c r="AE123" s="33"/>
    </row>
    <row r="124" s="2" customFormat="1" ht="15.15" customHeight="1">
      <c r="A124" s="33"/>
      <c r="B124" s="34"/>
      <c r="C124" s="28" t="s">
        <v>25</v>
      </c>
      <c r="D124" s="33"/>
      <c r="E124" s="33"/>
      <c r="F124" s="25" t="str">
        <f>IF(E18="","",E18)</f>
        <v xml:space="preserve"> </v>
      </c>
      <c r="G124" s="33"/>
      <c r="H124" s="33"/>
      <c r="I124" s="28" t="s">
        <v>28</v>
      </c>
      <c r="J124" s="29" t="str">
        <f>E24</f>
        <v xml:space="preserve"> </v>
      </c>
      <c r="K124" s="33"/>
      <c r="L124" s="49"/>
      <c r="S124" s="33"/>
      <c r="T124" s="33"/>
      <c r="U124" s="33"/>
      <c r="V124" s="33"/>
      <c r="W124" s="33"/>
      <c r="X124" s="33"/>
      <c r="Y124" s="33"/>
      <c r="Z124" s="33"/>
      <c r="AA124" s="33"/>
      <c r="AB124" s="33"/>
      <c r="AC124" s="33"/>
      <c r="AD124" s="33"/>
      <c r="AE124" s="33"/>
    </row>
    <row r="125" s="2" customFormat="1" ht="10.32" customHeight="1">
      <c r="A125" s="33"/>
      <c r="B125" s="34"/>
      <c r="C125" s="33"/>
      <c r="D125" s="33"/>
      <c r="E125" s="33"/>
      <c r="F125" s="33"/>
      <c r="G125" s="33"/>
      <c r="H125" s="33"/>
      <c r="I125" s="33"/>
      <c r="J125" s="33"/>
      <c r="K125" s="33"/>
      <c r="L125" s="49"/>
      <c r="S125" s="33"/>
      <c r="T125" s="33"/>
      <c r="U125" s="33"/>
      <c r="V125" s="33"/>
      <c r="W125" s="33"/>
      <c r="X125" s="33"/>
      <c r="Y125" s="33"/>
      <c r="Z125" s="33"/>
      <c r="AA125" s="33"/>
      <c r="AB125" s="33"/>
      <c r="AC125" s="33"/>
      <c r="AD125" s="33"/>
      <c r="AE125" s="33"/>
    </row>
    <row r="126" s="11" customFormat="1" ht="29.28" customHeight="1">
      <c r="A126" s="148"/>
      <c r="B126" s="149"/>
      <c r="C126" s="150" t="s">
        <v>120</v>
      </c>
      <c r="D126" s="151" t="s">
        <v>57</v>
      </c>
      <c r="E126" s="151" t="s">
        <v>53</v>
      </c>
      <c r="F126" s="151" t="s">
        <v>54</v>
      </c>
      <c r="G126" s="151" t="s">
        <v>121</v>
      </c>
      <c r="H126" s="151" t="s">
        <v>122</v>
      </c>
      <c r="I126" s="151" t="s">
        <v>123</v>
      </c>
      <c r="J126" s="152" t="s">
        <v>108</v>
      </c>
      <c r="K126" s="153" t="s">
        <v>124</v>
      </c>
      <c r="L126" s="154"/>
      <c r="M126" s="80" t="s">
        <v>1</v>
      </c>
      <c r="N126" s="81" t="s">
        <v>36</v>
      </c>
      <c r="O126" s="81" t="s">
        <v>125</v>
      </c>
      <c r="P126" s="81" t="s">
        <v>126</v>
      </c>
      <c r="Q126" s="81" t="s">
        <v>127</v>
      </c>
      <c r="R126" s="81" t="s">
        <v>128</v>
      </c>
      <c r="S126" s="81" t="s">
        <v>129</v>
      </c>
      <c r="T126" s="82" t="s">
        <v>130</v>
      </c>
      <c r="U126" s="148"/>
      <c r="V126" s="148"/>
      <c r="W126" s="148"/>
      <c r="X126" s="148"/>
      <c r="Y126" s="148"/>
      <c r="Z126" s="148"/>
      <c r="AA126" s="148"/>
      <c r="AB126" s="148"/>
      <c r="AC126" s="148"/>
      <c r="AD126" s="148"/>
      <c r="AE126" s="148"/>
    </row>
    <row r="127" s="2" customFormat="1" ht="22.8" customHeight="1">
      <c r="A127" s="33"/>
      <c r="B127" s="34"/>
      <c r="C127" s="87" t="s">
        <v>131</v>
      </c>
      <c r="D127" s="33"/>
      <c r="E127" s="33"/>
      <c r="F127" s="33"/>
      <c r="G127" s="33"/>
      <c r="H127" s="33"/>
      <c r="I127" s="33"/>
      <c r="J127" s="155">
        <f>BK127</f>
        <v>241273.76000000001</v>
      </c>
      <c r="K127" s="33"/>
      <c r="L127" s="34"/>
      <c r="M127" s="83"/>
      <c r="N127" s="67"/>
      <c r="O127" s="84"/>
      <c r="P127" s="156">
        <f>P128+P140</f>
        <v>35.546000999999997</v>
      </c>
      <c r="Q127" s="84"/>
      <c r="R127" s="156">
        <f>R128+R140</f>
        <v>18.003160787739301</v>
      </c>
      <c r="S127" s="84"/>
      <c r="T127" s="157">
        <f>T128+T140</f>
        <v>0</v>
      </c>
      <c r="U127" s="33"/>
      <c r="V127" s="33"/>
      <c r="W127" s="33"/>
      <c r="X127" s="33"/>
      <c r="Y127" s="33"/>
      <c r="Z127" s="33"/>
      <c r="AA127" s="33"/>
      <c r="AB127" s="33"/>
      <c r="AC127" s="33"/>
      <c r="AD127" s="33"/>
      <c r="AE127" s="33"/>
      <c r="AT127" s="18" t="s">
        <v>71</v>
      </c>
      <c r="AU127" s="18" t="s">
        <v>110</v>
      </c>
      <c r="BK127" s="158">
        <f>BK128+BK140</f>
        <v>241273.76000000001</v>
      </c>
    </row>
    <row r="128" s="12" customFormat="1" ht="25.92" customHeight="1">
      <c r="A128" s="12"/>
      <c r="B128" s="159"/>
      <c r="C128" s="12"/>
      <c r="D128" s="160" t="s">
        <v>71</v>
      </c>
      <c r="E128" s="161" t="s">
        <v>132</v>
      </c>
      <c r="F128" s="161" t="s">
        <v>133</v>
      </c>
      <c r="G128" s="12"/>
      <c r="H128" s="12"/>
      <c r="I128" s="12"/>
      <c r="J128" s="162">
        <f>BK128</f>
        <v>105413.14999999999</v>
      </c>
      <c r="K128" s="12"/>
      <c r="L128" s="159"/>
      <c r="M128" s="163"/>
      <c r="N128" s="164"/>
      <c r="O128" s="164"/>
      <c r="P128" s="165">
        <f>P129+P136+P138</f>
        <v>32.714230000000001</v>
      </c>
      <c r="Q128" s="164"/>
      <c r="R128" s="165">
        <f>R129+R136+R138</f>
        <v>16.790159107739299</v>
      </c>
      <c r="S128" s="164"/>
      <c r="T128" s="166">
        <f>T129+T136+T138</f>
        <v>0</v>
      </c>
      <c r="U128" s="12"/>
      <c r="V128" s="12"/>
      <c r="W128" s="12"/>
      <c r="X128" s="12"/>
      <c r="Y128" s="12"/>
      <c r="Z128" s="12"/>
      <c r="AA128" s="12"/>
      <c r="AB128" s="12"/>
      <c r="AC128" s="12"/>
      <c r="AD128" s="12"/>
      <c r="AE128" s="12"/>
      <c r="AR128" s="160" t="s">
        <v>79</v>
      </c>
      <c r="AT128" s="167" t="s">
        <v>71</v>
      </c>
      <c r="AU128" s="167" t="s">
        <v>72</v>
      </c>
      <c r="AY128" s="160" t="s">
        <v>134</v>
      </c>
      <c r="BK128" s="168">
        <f>BK129+BK136+BK138</f>
        <v>105413.14999999999</v>
      </c>
    </row>
    <row r="129" s="12" customFormat="1" ht="22.8" customHeight="1">
      <c r="A129" s="12"/>
      <c r="B129" s="159"/>
      <c r="C129" s="12"/>
      <c r="D129" s="160" t="s">
        <v>71</v>
      </c>
      <c r="E129" s="169" t="s">
        <v>135</v>
      </c>
      <c r="F129" s="169" t="s">
        <v>136</v>
      </c>
      <c r="G129" s="12"/>
      <c r="H129" s="12"/>
      <c r="I129" s="12"/>
      <c r="J129" s="170">
        <f>BK129</f>
        <v>85845.369999999995</v>
      </c>
      <c r="K129" s="12"/>
      <c r="L129" s="159"/>
      <c r="M129" s="163"/>
      <c r="N129" s="164"/>
      <c r="O129" s="164"/>
      <c r="P129" s="165">
        <f>SUM(P130:P135)</f>
        <v>32.714230000000001</v>
      </c>
      <c r="Q129" s="164"/>
      <c r="R129" s="165">
        <f>SUM(R130:R135)</f>
        <v>16.790159107739299</v>
      </c>
      <c r="S129" s="164"/>
      <c r="T129" s="166">
        <f>SUM(T130:T135)</f>
        <v>0</v>
      </c>
      <c r="U129" s="12"/>
      <c r="V129" s="12"/>
      <c r="W129" s="12"/>
      <c r="X129" s="12"/>
      <c r="Y129" s="12"/>
      <c r="Z129" s="12"/>
      <c r="AA129" s="12"/>
      <c r="AB129" s="12"/>
      <c r="AC129" s="12"/>
      <c r="AD129" s="12"/>
      <c r="AE129" s="12"/>
      <c r="AR129" s="160" t="s">
        <v>79</v>
      </c>
      <c r="AT129" s="167" t="s">
        <v>71</v>
      </c>
      <c r="AU129" s="167" t="s">
        <v>79</v>
      </c>
      <c r="AY129" s="160" t="s">
        <v>134</v>
      </c>
      <c r="BK129" s="168">
        <f>SUM(BK130:BK135)</f>
        <v>85845.369999999995</v>
      </c>
    </row>
    <row r="130" s="2" customFormat="1" ht="16.5" customHeight="1">
      <c r="A130" s="33"/>
      <c r="B130" s="171"/>
      <c r="C130" s="172" t="s">
        <v>79</v>
      </c>
      <c r="D130" s="172" t="s">
        <v>137</v>
      </c>
      <c r="E130" s="173" t="s">
        <v>138</v>
      </c>
      <c r="F130" s="174" t="s">
        <v>139</v>
      </c>
      <c r="G130" s="175" t="s">
        <v>140</v>
      </c>
      <c r="H130" s="176">
        <v>6.7270000000000003</v>
      </c>
      <c r="I130" s="177">
        <v>3729.6799999999998</v>
      </c>
      <c r="J130" s="177">
        <f>ROUND(I130*H130,2)</f>
        <v>25089.560000000001</v>
      </c>
      <c r="K130" s="178"/>
      <c r="L130" s="34"/>
      <c r="M130" s="179" t="s">
        <v>1</v>
      </c>
      <c r="N130" s="180" t="s">
        <v>37</v>
      </c>
      <c r="O130" s="181">
        <v>3.2130000000000001</v>
      </c>
      <c r="P130" s="181">
        <f>O130*H130</f>
        <v>21.613851</v>
      </c>
      <c r="Q130" s="181">
        <v>2.45329</v>
      </c>
      <c r="R130" s="181">
        <f>Q130*H130</f>
        <v>16.503281829999999</v>
      </c>
      <c r="S130" s="181">
        <v>0</v>
      </c>
      <c r="T130" s="182">
        <f>S130*H130</f>
        <v>0</v>
      </c>
      <c r="U130" s="33"/>
      <c r="V130" s="33"/>
      <c r="W130" s="33"/>
      <c r="X130" s="33"/>
      <c r="Y130" s="33"/>
      <c r="Z130" s="33"/>
      <c r="AA130" s="33"/>
      <c r="AB130" s="33"/>
      <c r="AC130" s="33"/>
      <c r="AD130" s="33"/>
      <c r="AE130" s="33"/>
      <c r="AR130" s="183" t="s">
        <v>141</v>
      </c>
      <c r="AT130" s="183" t="s">
        <v>137</v>
      </c>
      <c r="AU130" s="183" t="s">
        <v>81</v>
      </c>
      <c r="AY130" s="18" t="s">
        <v>134</v>
      </c>
      <c r="BE130" s="184">
        <f>IF(N130="základní",J130,0)</f>
        <v>25089.560000000001</v>
      </c>
      <c r="BF130" s="184">
        <f>IF(N130="snížená",J130,0)</f>
        <v>0</v>
      </c>
      <c r="BG130" s="184">
        <f>IF(N130="zákl. přenesená",J130,0)</f>
        <v>0</v>
      </c>
      <c r="BH130" s="184">
        <f>IF(N130="sníž. přenesená",J130,0)</f>
        <v>0</v>
      </c>
      <c r="BI130" s="184">
        <f>IF(N130="nulová",J130,0)</f>
        <v>0</v>
      </c>
      <c r="BJ130" s="18" t="s">
        <v>79</v>
      </c>
      <c r="BK130" s="184">
        <f>ROUND(I130*H130,2)</f>
        <v>25089.560000000001</v>
      </c>
      <c r="BL130" s="18" t="s">
        <v>141</v>
      </c>
      <c r="BM130" s="183" t="s">
        <v>142</v>
      </c>
    </row>
    <row r="131" s="2" customFormat="1" ht="16.5" customHeight="1">
      <c r="A131" s="33"/>
      <c r="B131" s="171"/>
      <c r="C131" s="172" t="s">
        <v>81</v>
      </c>
      <c r="D131" s="172" t="s">
        <v>137</v>
      </c>
      <c r="E131" s="173" t="s">
        <v>143</v>
      </c>
      <c r="F131" s="174" t="s">
        <v>144</v>
      </c>
      <c r="G131" s="175" t="s">
        <v>140</v>
      </c>
      <c r="H131" s="176">
        <v>6.7270000000000003</v>
      </c>
      <c r="I131" s="177">
        <v>283.39999999999998</v>
      </c>
      <c r="J131" s="177">
        <f>ROUND(I131*H131,2)</f>
        <v>1906.4300000000001</v>
      </c>
      <c r="K131" s="178"/>
      <c r="L131" s="34"/>
      <c r="M131" s="179" t="s">
        <v>1</v>
      </c>
      <c r="N131" s="180" t="s">
        <v>37</v>
      </c>
      <c r="O131" s="181">
        <v>0.81999999999999995</v>
      </c>
      <c r="P131" s="181">
        <f>O131*H131</f>
        <v>5.51614</v>
      </c>
      <c r="Q131" s="181">
        <v>0</v>
      </c>
      <c r="R131" s="181">
        <f>Q131*H131</f>
        <v>0</v>
      </c>
      <c r="S131" s="181">
        <v>0</v>
      </c>
      <c r="T131" s="182">
        <f>S131*H131</f>
        <v>0</v>
      </c>
      <c r="U131" s="33"/>
      <c r="V131" s="33"/>
      <c r="W131" s="33"/>
      <c r="X131" s="33"/>
      <c r="Y131" s="33"/>
      <c r="Z131" s="33"/>
      <c r="AA131" s="33"/>
      <c r="AB131" s="33"/>
      <c r="AC131" s="33"/>
      <c r="AD131" s="33"/>
      <c r="AE131" s="33"/>
      <c r="AR131" s="183" t="s">
        <v>141</v>
      </c>
      <c r="AT131" s="183" t="s">
        <v>137</v>
      </c>
      <c r="AU131" s="183" t="s">
        <v>81</v>
      </c>
      <c r="AY131" s="18" t="s">
        <v>134</v>
      </c>
      <c r="BE131" s="184">
        <f>IF(N131="základní",J131,0)</f>
        <v>1906.4300000000001</v>
      </c>
      <c r="BF131" s="184">
        <f>IF(N131="snížená",J131,0)</f>
        <v>0</v>
      </c>
      <c r="BG131" s="184">
        <f>IF(N131="zákl. přenesená",J131,0)</f>
        <v>0</v>
      </c>
      <c r="BH131" s="184">
        <f>IF(N131="sníž. přenesená",J131,0)</f>
        <v>0</v>
      </c>
      <c r="BI131" s="184">
        <f>IF(N131="nulová",J131,0)</f>
        <v>0</v>
      </c>
      <c r="BJ131" s="18" t="s">
        <v>79</v>
      </c>
      <c r="BK131" s="184">
        <f>ROUND(I131*H131,2)</f>
        <v>1906.4300000000001</v>
      </c>
      <c r="BL131" s="18" t="s">
        <v>141</v>
      </c>
      <c r="BM131" s="183" t="s">
        <v>145</v>
      </c>
    </row>
    <row r="132" s="2" customFormat="1" ht="16.5" customHeight="1">
      <c r="A132" s="33"/>
      <c r="B132" s="171"/>
      <c r="C132" s="172" t="s">
        <v>146</v>
      </c>
      <c r="D132" s="172" t="s">
        <v>137</v>
      </c>
      <c r="E132" s="173" t="s">
        <v>147</v>
      </c>
      <c r="F132" s="174" t="s">
        <v>148</v>
      </c>
      <c r="G132" s="175" t="s">
        <v>149</v>
      </c>
      <c r="H132" s="176">
        <v>0.26900000000000002</v>
      </c>
      <c r="I132" s="177">
        <v>32517.57</v>
      </c>
      <c r="J132" s="177">
        <f>ROUND(I132*H132,2)</f>
        <v>8747.2299999999996</v>
      </c>
      <c r="K132" s="178"/>
      <c r="L132" s="34"/>
      <c r="M132" s="179" t="s">
        <v>1</v>
      </c>
      <c r="N132" s="180" t="s">
        <v>37</v>
      </c>
      <c r="O132" s="181">
        <v>15.231</v>
      </c>
      <c r="P132" s="181">
        <f>O132*H132</f>
        <v>4.0971390000000003</v>
      </c>
      <c r="Q132" s="181">
        <v>1.0627727797</v>
      </c>
      <c r="R132" s="181">
        <f>Q132*H132</f>
        <v>0.28588587773930002</v>
      </c>
      <c r="S132" s="181">
        <v>0</v>
      </c>
      <c r="T132" s="182">
        <f>S132*H132</f>
        <v>0</v>
      </c>
      <c r="U132" s="33"/>
      <c r="V132" s="33"/>
      <c r="W132" s="33"/>
      <c r="X132" s="33"/>
      <c r="Y132" s="33"/>
      <c r="Z132" s="33"/>
      <c r="AA132" s="33"/>
      <c r="AB132" s="33"/>
      <c r="AC132" s="33"/>
      <c r="AD132" s="33"/>
      <c r="AE132" s="33"/>
      <c r="AR132" s="183" t="s">
        <v>141</v>
      </c>
      <c r="AT132" s="183" t="s">
        <v>137</v>
      </c>
      <c r="AU132" s="183" t="s">
        <v>81</v>
      </c>
      <c r="AY132" s="18" t="s">
        <v>134</v>
      </c>
      <c r="BE132" s="184">
        <f>IF(N132="základní",J132,0)</f>
        <v>8747.2299999999996</v>
      </c>
      <c r="BF132" s="184">
        <f>IF(N132="snížená",J132,0)</f>
        <v>0</v>
      </c>
      <c r="BG132" s="184">
        <f>IF(N132="zákl. přenesená",J132,0)</f>
        <v>0</v>
      </c>
      <c r="BH132" s="184">
        <f>IF(N132="sníž. přenesená",J132,0)</f>
        <v>0</v>
      </c>
      <c r="BI132" s="184">
        <f>IF(N132="nulová",J132,0)</f>
        <v>0</v>
      </c>
      <c r="BJ132" s="18" t="s">
        <v>79</v>
      </c>
      <c r="BK132" s="184">
        <f>ROUND(I132*H132,2)</f>
        <v>8747.2299999999996</v>
      </c>
      <c r="BL132" s="18" t="s">
        <v>141</v>
      </c>
      <c r="BM132" s="183" t="s">
        <v>150</v>
      </c>
    </row>
    <row r="133" s="2" customFormat="1" ht="16.5" customHeight="1">
      <c r="A133" s="33"/>
      <c r="B133" s="171"/>
      <c r="C133" s="172" t="s">
        <v>141</v>
      </c>
      <c r="D133" s="172" t="s">
        <v>137</v>
      </c>
      <c r="E133" s="173" t="s">
        <v>151</v>
      </c>
      <c r="F133" s="174" t="s">
        <v>152</v>
      </c>
      <c r="G133" s="175" t="s">
        <v>140</v>
      </c>
      <c r="H133" s="176">
        <v>10.763999999999999</v>
      </c>
      <c r="I133" s="177">
        <v>4580</v>
      </c>
      <c r="J133" s="177">
        <f>ROUND(I133*H133,2)</f>
        <v>49299.120000000003</v>
      </c>
      <c r="K133" s="178"/>
      <c r="L133" s="34"/>
      <c r="M133" s="179" t="s">
        <v>1</v>
      </c>
      <c r="N133" s="180" t="s">
        <v>37</v>
      </c>
      <c r="O133" s="181">
        <v>0</v>
      </c>
      <c r="P133" s="181">
        <f>O133*H133</f>
        <v>0</v>
      </c>
      <c r="Q133" s="181">
        <v>0</v>
      </c>
      <c r="R133" s="181">
        <f>Q133*H133</f>
        <v>0</v>
      </c>
      <c r="S133" s="181">
        <v>0</v>
      </c>
      <c r="T133" s="182">
        <f>S133*H133</f>
        <v>0</v>
      </c>
      <c r="U133" s="33"/>
      <c r="V133" s="33"/>
      <c r="W133" s="33"/>
      <c r="X133" s="33"/>
      <c r="Y133" s="33"/>
      <c r="Z133" s="33"/>
      <c r="AA133" s="33"/>
      <c r="AB133" s="33"/>
      <c r="AC133" s="33"/>
      <c r="AD133" s="33"/>
      <c r="AE133" s="33"/>
      <c r="AR133" s="183" t="s">
        <v>141</v>
      </c>
      <c r="AT133" s="183" t="s">
        <v>137</v>
      </c>
      <c r="AU133" s="183" t="s">
        <v>81</v>
      </c>
      <c r="AY133" s="18" t="s">
        <v>134</v>
      </c>
      <c r="BE133" s="184">
        <f>IF(N133="základní",J133,0)</f>
        <v>49299.120000000003</v>
      </c>
      <c r="BF133" s="184">
        <f>IF(N133="snížená",J133,0)</f>
        <v>0</v>
      </c>
      <c r="BG133" s="184">
        <f>IF(N133="zákl. přenesená",J133,0)</f>
        <v>0</v>
      </c>
      <c r="BH133" s="184">
        <f>IF(N133="sníž. přenesená",J133,0)</f>
        <v>0</v>
      </c>
      <c r="BI133" s="184">
        <f>IF(N133="nulová",J133,0)</f>
        <v>0</v>
      </c>
      <c r="BJ133" s="18" t="s">
        <v>79</v>
      </c>
      <c r="BK133" s="184">
        <f>ROUND(I133*H133,2)</f>
        <v>49299.120000000003</v>
      </c>
      <c r="BL133" s="18" t="s">
        <v>141</v>
      </c>
      <c r="BM133" s="183" t="s">
        <v>153</v>
      </c>
    </row>
    <row r="134" s="2" customFormat="1" ht="16.5" customHeight="1">
      <c r="A134" s="33"/>
      <c r="B134" s="171"/>
      <c r="C134" s="172" t="s">
        <v>154</v>
      </c>
      <c r="D134" s="172" t="s">
        <v>137</v>
      </c>
      <c r="E134" s="173" t="s">
        <v>155</v>
      </c>
      <c r="F134" s="174" t="s">
        <v>156</v>
      </c>
      <c r="G134" s="175" t="s">
        <v>157</v>
      </c>
      <c r="H134" s="176">
        <v>49.57</v>
      </c>
      <c r="I134" s="177">
        <v>16.199999999999999</v>
      </c>
      <c r="J134" s="177">
        <f>ROUND(I134*H134,2)</f>
        <v>803.02999999999997</v>
      </c>
      <c r="K134" s="178"/>
      <c r="L134" s="34"/>
      <c r="M134" s="179" t="s">
        <v>1</v>
      </c>
      <c r="N134" s="180" t="s">
        <v>37</v>
      </c>
      <c r="O134" s="181">
        <v>0.029999999999999999</v>
      </c>
      <c r="P134" s="181">
        <f>O134*H134</f>
        <v>1.4870999999999999</v>
      </c>
      <c r="Q134" s="181">
        <v>2.0000000000000002E-05</v>
      </c>
      <c r="R134" s="181">
        <f>Q134*H134</f>
        <v>0.00099140000000000014</v>
      </c>
      <c r="S134" s="181">
        <v>0</v>
      </c>
      <c r="T134" s="182">
        <f>S134*H134</f>
        <v>0</v>
      </c>
      <c r="U134" s="33"/>
      <c r="V134" s="33"/>
      <c r="W134" s="33"/>
      <c r="X134" s="33"/>
      <c r="Y134" s="33"/>
      <c r="Z134" s="33"/>
      <c r="AA134" s="33"/>
      <c r="AB134" s="33"/>
      <c r="AC134" s="33"/>
      <c r="AD134" s="33"/>
      <c r="AE134" s="33"/>
      <c r="AR134" s="183" t="s">
        <v>141</v>
      </c>
      <c r="AT134" s="183" t="s">
        <v>137</v>
      </c>
      <c r="AU134" s="183" t="s">
        <v>81</v>
      </c>
      <c r="AY134" s="18" t="s">
        <v>134</v>
      </c>
      <c r="BE134" s="184">
        <f>IF(N134="základní",J134,0)</f>
        <v>803.02999999999997</v>
      </c>
      <c r="BF134" s="184">
        <f>IF(N134="snížená",J134,0)</f>
        <v>0</v>
      </c>
      <c r="BG134" s="184">
        <f>IF(N134="zákl. přenesená",J134,0)</f>
        <v>0</v>
      </c>
      <c r="BH134" s="184">
        <f>IF(N134="sníž. přenesená",J134,0)</f>
        <v>0</v>
      </c>
      <c r="BI134" s="184">
        <f>IF(N134="nulová",J134,0)</f>
        <v>0</v>
      </c>
      <c r="BJ134" s="18" t="s">
        <v>79</v>
      </c>
      <c r="BK134" s="184">
        <f>ROUND(I134*H134,2)</f>
        <v>803.02999999999997</v>
      </c>
      <c r="BL134" s="18" t="s">
        <v>141</v>
      </c>
      <c r="BM134" s="183" t="s">
        <v>158</v>
      </c>
    </row>
    <row r="135" s="13" customFormat="1">
      <c r="A135" s="13"/>
      <c r="B135" s="185"/>
      <c r="C135" s="13"/>
      <c r="D135" s="186" t="s">
        <v>159</v>
      </c>
      <c r="E135" s="187" t="s">
        <v>1</v>
      </c>
      <c r="F135" s="188" t="s">
        <v>160</v>
      </c>
      <c r="G135" s="13"/>
      <c r="H135" s="189">
        <v>49.57</v>
      </c>
      <c r="I135" s="13"/>
      <c r="J135" s="13"/>
      <c r="K135" s="13"/>
      <c r="L135" s="185"/>
      <c r="M135" s="190"/>
      <c r="N135" s="191"/>
      <c r="O135" s="191"/>
      <c r="P135" s="191"/>
      <c r="Q135" s="191"/>
      <c r="R135" s="191"/>
      <c r="S135" s="191"/>
      <c r="T135" s="192"/>
      <c r="U135" s="13"/>
      <c r="V135" s="13"/>
      <c r="W135" s="13"/>
      <c r="X135" s="13"/>
      <c r="Y135" s="13"/>
      <c r="Z135" s="13"/>
      <c r="AA135" s="13"/>
      <c r="AB135" s="13"/>
      <c r="AC135" s="13"/>
      <c r="AD135" s="13"/>
      <c r="AE135" s="13"/>
      <c r="AT135" s="187" t="s">
        <v>159</v>
      </c>
      <c r="AU135" s="187" t="s">
        <v>81</v>
      </c>
      <c r="AV135" s="13" t="s">
        <v>81</v>
      </c>
      <c r="AW135" s="13" t="s">
        <v>27</v>
      </c>
      <c r="AX135" s="13" t="s">
        <v>79</v>
      </c>
      <c r="AY135" s="187" t="s">
        <v>134</v>
      </c>
    </row>
    <row r="136" s="12" customFormat="1" ht="22.8" customHeight="1">
      <c r="A136" s="12"/>
      <c r="B136" s="159"/>
      <c r="C136" s="12"/>
      <c r="D136" s="160" t="s">
        <v>71</v>
      </c>
      <c r="E136" s="169" t="s">
        <v>161</v>
      </c>
      <c r="F136" s="169" t="s">
        <v>162</v>
      </c>
      <c r="G136" s="12"/>
      <c r="H136" s="12"/>
      <c r="I136" s="12"/>
      <c r="J136" s="170">
        <f>BK136</f>
        <v>14531.08</v>
      </c>
      <c r="K136" s="12"/>
      <c r="L136" s="159"/>
      <c r="M136" s="163"/>
      <c r="N136" s="164"/>
      <c r="O136" s="164"/>
      <c r="P136" s="165">
        <f>P137</f>
        <v>0</v>
      </c>
      <c r="Q136" s="164"/>
      <c r="R136" s="165">
        <f>R137</f>
        <v>0</v>
      </c>
      <c r="S136" s="164"/>
      <c r="T136" s="166">
        <f>T137</f>
        <v>0</v>
      </c>
      <c r="U136" s="12"/>
      <c r="V136" s="12"/>
      <c r="W136" s="12"/>
      <c r="X136" s="12"/>
      <c r="Y136" s="12"/>
      <c r="Z136" s="12"/>
      <c r="AA136" s="12"/>
      <c r="AB136" s="12"/>
      <c r="AC136" s="12"/>
      <c r="AD136" s="12"/>
      <c r="AE136" s="12"/>
      <c r="AR136" s="160" t="s">
        <v>79</v>
      </c>
      <c r="AT136" s="167" t="s">
        <v>71</v>
      </c>
      <c r="AU136" s="167" t="s">
        <v>79</v>
      </c>
      <c r="AY136" s="160" t="s">
        <v>134</v>
      </c>
      <c r="BK136" s="168">
        <f>BK137</f>
        <v>14531.08</v>
      </c>
    </row>
    <row r="137" s="2" customFormat="1" ht="21.75" customHeight="1">
      <c r="A137" s="33"/>
      <c r="B137" s="171"/>
      <c r="C137" s="172" t="s">
        <v>135</v>
      </c>
      <c r="D137" s="172" t="s">
        <v>137</v>
      </c>
      <c r="E137" s="173" t="s">
        <v>163</v>
      </c>
      <c r="F137" s="174" t="s">
        <v>164</v>
      </c>
      <c r="G137" s="175" t="s">
        <v>165</v>
      </c>
      <c r="H137" s="176">
        <v>134.547</v>
      </c>
      <c r="I137" s="177">
        <v>108</v>
      </c>
      <c r="J137" s="177">
        <f>ROUND(I137*H137,2)</f>
        <v>14531.08</v>
      </c>
      <c r="K137" s="178"/>
      <c r="L137" s="34"/>
      <c r="M137" s="179" t="s">
        <v>1</v>
      </c>
      <c r="N137" s="180" t="s">
        <v>37</v>
      </c>
      <c r="O137" s="181">
        <v>0</v>
      </c>
      <c r="P137" s="181">
        <f>O137*H137</f>
        <v>0</v>
      </c>
      <c r="Q137" s="181">
        <v>0</v>
      </c>
      <c r="R137" s="181">
        <f>Q137*H137</f>
        <v>0</v>
      </c>
      <c r="S137" s="181">
        <v>0</v>
      </c>
      <c r="T137" s="182">
        <f>S137*H137</f>
        <v>0</v>
      </c>
      <c r="U137" s="33"/>
      <c r="V137" s="33"/>
      <c r="W137" s="33"/>
      <c r="X137" s="33"/>
      <c r="Y137" s="33"/>
      <c r="Z137" s="33"/>
      <c r="AA137" s="33"/>
      <c r="AB137" s="33"/>
      <c r="AC137" s="33"/>
      <c r="AD137" s="33"/>
      <c r="AE137" s="33"/>
      <c r="AR137" s="183" t="s">
        <v>141</v>
      </c>
      <c r="AT137" s="183" t="s">
        <v>137</v>
      </c>
      <c r="AU137" s="183" t="s">
        <v>81</v>
      </c>
      <c r="AY137" s="18" t="s">
        <v>134</v>
      </c>
      <c r="BE137" s="184">
        <f>IF(N137="základní",J137,0)</f>
        <v>14531.08</v>
      </c>
      <c r="BF137" s="184">
        <f>IF(N137="snížená",J137,0)</f>
        <v>0</v>
      </c>
      <c r="BG137" s="184">
        <f>IF(N137="zákl. přenesená",J137,0)</f>
        <v>0</v>
      </c>
      <c r="BH137" s="184">
        <f>IF(N137="sníž. přenesená",J137,0)</f>
        <v>0</v>
      </c>
      <c r="BI137" s="184">
        <f>IF(N137="nulová",J137,0)</f>
        <v>0</v>
      </c>
      <c r="BJ137" s="18" t="s">
        <v>79</v>
      </c>
      <c r="BK137" s="184">
        <f>ROUND(I137*H137,2)</f>
        <v>14531.08</v>
      </c>
      <c r="BL137" s="18" t="s">
        <v>141</v>
      </c>
      <c r="BM137" s="183" t="s">
        <v>166</v>
      </c>
    </row>
    <row r="138" s="12" customFormat="1" ht="22.8" customHeight="1">
      <c r="A138" s="12"/>
      <c r="B138" s="159"/>
      <c r="C138" s="12"/>
      <c r="D138" s="160" t="s">
        <v>71</v>
      </c>
      <c r="E138" s="169" t="s">
        <v>167</v>
      </c>
      <c r="F138" s="169" t="s">
        <v>168</v>
      </c>
      <c r="G138" s="12"/>
      <c r="H138" s="12"/>
      <c r="I138" s="12"/>
      <c r="J138" s="170">
        <f>BK138</f>
        <v>5036.6999999999998</v>
      </c>
      <c r="K138" s="12"/>
      <c r="L138" s="159"/>
      <c r="M138" s="163"/>
      <c r="N138" s="164"/>
      <c r="O138" s="164"/>
      <c r="P138" s="165">
        <f>P139</f>
        <v>0</v>
      </c>
      <c r="Q138" s="164"/>
      <c r="R138" s="165">
        <f>R139</f>
        <v>0</v>
      </c>
      <c r="S138" s="164"/>
      <c r="T138" s="166">
        <f>T139</f>
        <v>0</v>
      </c>
      <c r="U138" s="12"/>
      <c r="V138" s="12"/>
      <c r="W138" s="12"/>
      <c r="X138" s="12"/>
      <c r="Y138" s="12"/>
      <c r="Z138" s="12"/>
      <c r="AA138" s="12"/>
      <c r="AB138" s="12"/>
      <c r="AC138" s="12"/>
      <c r="AD138" s="12"/>
      <c r="AE138" s="12"/>
      <c r="AR138" s="160" t="s">
        <v>79</v>
      </c>
      <c r="AT138" s="167" t="s">
        <v>71</v>
      </c>
      <c r="AU138" s="167" t="s">
        <v>79</v>
      </c>
      <c r="AY138" s="160" t="s">
        <v>134</v>
      </c>
      <c r="BK138" s="168">
        <f>BK139</f>
        <v>5036.6999999999998</v>
      </c>
    </row>
    <row r="139" s="2" customFormat="1" ht="21.75" customHeight="1">
      <c r="A139" s="33"/>
      <c r="B139" s="171"/>
      <c r="C139" s="172" t="s">
        <v>169</v>
      </c>
      <c r="D139" s="172" t="s">
        <v>137</v>
      </c>
      <c r="E139" s="173" t="s">
        <v>170</v>
      </c>
      <c r="F139" s="174" t="s">
        <v>171</v>
      </c>
      <c r="G139" s="175" t="s">
        <v>149</v>
      </c>
      <c r="H139" s="176">
        <v>16.789000000000001</v>
      </c>
      <c r="I139" s="177">
        <v>300</v>
      </c>
      <c r="J139" s="177">
        <f>ROUND(I139*H139,2)</f>
        <v>5036.6999999999998</v>
      </c>
      <c r="K139" s="178"/>
      <c r="L139" s="34"/>
      <c r="M139" s="179" t="s">
        <v>1</v>
      </c>
      <c r="N139" s="180" t="s">
        <v>37</v>
      </c>
      <c r="O139" s="181">
        <v>0</v>
      </c>
      <c r="P139" s="181">
        <f>O139*H139</f>
        <v>0</v>
      </c>
      <c r="Q139" s="181">
        <v>0</v>
      </c>
      <c r="R139" s="181">
        <f>Q139*H139</f>
        <v>0</v>
      </c>
      <c r="S139" s="181">
        <v>0</v>
      </c>
      <c r="T139" s="182">
        <f>S139*H139</f>
        <v>0</v>
      </c>
      <c r="U139" s="33"/>
      <c r="V139" s="33"/>
      <c r="W139" s="33"/>
      <c r="X139" s="33"/>
      <c r="Y139" s="33"/>
      <c r="Z139" s="33"/>
      <c r="AA139" s="33"/>
      <c r="AB139" s="33"/>
      <c r="AC139" s="33"/>
      <c r="AD139" s="33"/>
      <c r="AE139" s="33"/>
      <c r="AR139" s="183" t="s">
        <v>141</v>
      </c>
      <c r="AT139" s="183" t="s">
        <v>137</v>
      </c>
      <c r="AU139" s="183" t="s">
        <v>81</v>
      </c>
      <c r="AY139" s="18" t="s">
        <v>134</v>
      </c>
      <c r="BE139" s="184">
        <f>IF(N139="základní",J139,0)</f>
        <v>5036.6999999999998</v>
      </c>
      <c r="BF139" s="184">
        <f>IF(N139="snížená",J139,0)</f>
        <v>0</v>
      </c>
      <c r="BG139" s="184">
        <f>IF(N139="zákl. přenesená",J139,0)</f>
        <v>0</v>
      </c>
      <c r="BH139" s="184">
        <f>IF(N139="sníž. přenesená",J139,0)</f>
        <v>0</v>
      </c>
      <c r="BI139" s="184">
        <f>IF(N139="nulová",J139,0)</f>
        <v>0</v>
      </c>
      <c r="BJ139" s="18" t="s">
        <v>79</v>
      </c>
      <c r="BK139" s="184">
        <f>ROUND(I139*H139,2)</f>
        <v>5036.6999999999998</v>
      </c>
      <c r="BL139" s="18" t="s">
        <v>141</v>
      </c>
      <c r="BM139" s="183" t="s">
        <v>172</v>
      </c>
    </row>
    <row r="140" s="12" customFormat="1" ht="25.92" customHeight="1">
      <c r="A140" s="12"/>
      <c r="B140" s="159"/>
      <c r="C140" s="12"/>
      <c r="D140" s="160" t="s">
        <v>71</v>
      </c>
      <c r="E140" s="161" t="s">
        <v>173</v>
      </c>
      <c r="F140" s="161" t="s">
        <v>174</v>
      </c>
      <c r="G140" s="12"/>
      <c r="H140" s="12"/>
      <c r="I140" s="12"/>
      <c r="J140" s="162">
        <f>BK140</f>
        <v>135860.61000000002</v>
      </c>
      <c r="K140" s="12"/>
      <c r="L140" s="159"/>
      <c r="M140" s="163"/>
      <c r="N140" s="164"/>
      <c r="O140" s="164"/>
      <c r="P140" s="165">
        <f>P141+P147</f>
        <v>2.8317709999999994</v>
      </c>
      <c r="Q140" s="164"/>
      <c r="R140" s="165">
        <f>R141+R147</f>
        <v>1.2130016800000001</v>
      </c>
      <c r="S140" s="164"/>
      <c r="T140" s="166">
        <f>T141+T147</f>
        <v>0</v>
      </c>
      <c r="U140" s="12"/>
      <c r="V140" s="12"/>
      <c r="W140" s="12"/>
      <c r="X140" s="12"/>
      <c r="Y140" s="12"/>
      <c r="Z140" s="12"/>
      <c r="AA140" s="12"/>
      <c r="AB140" s="12"/>
      <c r="AC140" s="12"/>
      <c r="AD140" s="12"/>
      <c r="AE140" s="12"/>
      <c r="AR140" s="160" t="s">
        <v>81</v>
      </c>
      <c r="AT140" s="167" t="s">
        <v>71</v>
      </c>
      <c r="AU140" s="167" t="s">
        <v>72</v>
      </c>
      <c r="AY140" s="160" t="s">
        <v>134</v>
      </c>
      <c r="BK140" s="168">
        <f>BK141+BK147</f>
        <v>135860.61000000002</v>
      </c>
    </row>
    <row r="141" s="12" customFormat="1" ht="22.8" customHeight="1">
      <c r="A141" s="12"/>
      <c r="B141" s="159"/>
      <c r="C141" s="12"/>
      <c r="D141" s="160" t="s">
        <v>71</v>
      </c>
      <c r="E141" s="169" t="s">
        <v>175</v>
      </c>
      <c r="F141" s="169" t="s">
        <v>176</v>
      </c>
      <c r="G141" s="12"/>
      <c r="H141" s="12"/>
      <c r="I141" s="12"/>
      <c r="J141" s="170">
        <f>BK141</f>
        <v>14116.929999999999</v>
      </c>
      <c r="K141" s="12"/>
      <c r="L141" s="159"/>
      <c r="M141" s="163"/>
      <c r="N141" s="164"/>
      <c r="O141" s="164"/>
      <c r="P141" s="165">
        <f>SUM(P142:P146)</f>
        <v>0.21228</v>
      </c>
      <c r="Q141" s="164"/>
      <c r="R141" s="165">
        <f>SUM(R142:R146)</f>
        <v>0.12233028000000001</v>
      </c>
      <c r="S141" s="164"/>
      <c r="T141" s="166">
        <f>SUM(T142:T146)</f>
        <v>0</v>
      </c>
      <c r="U141" s="12"/>
      <c r="V141" s="12"/>
      <c r="W141" s="12"/>
      <c r="X141" s="12"/>
      <c r="Y141" s="12"/>
      <c r="Z141" s="12"/>
      <c r="AA141" s="12"/>
      <c r="AB141" s="12"/>
      <c r="AC141" s="12"/>
      <c r="AD141" s="12"/>
      <c r="AE141" s="12"/>
      <c r="AR141" s="160" t="s">
        <v>81</v>
      </c>
      <c r="AT141" s="167" t="s">
        <v>71</v>
      </c>
      <c r="AU141" s="167" t="s">
        <v>79</v>
      </c>
      <c r="AY141" s="160" t="s">
        <v>134</v>
      </c>
      <c r="BK141" s="168">
        <f>SUM(BK142:BK146)</f>
        <v>14116.929999999999</v>
      </c>
    </row>
    <row r="142" s="2" customFormat="1" ht="16.5" customHeight="1">
      <c r="A142" s="33"/>
      <c r="B142" s="171"/>
      <c r="C142" s="172" t="s">
        <v>177</v>
      </c>
      <c r="D142" s="172" t="s">
        <v>137</v>
      </c>
      <c r="E142" s="173" t="s">
        <v>178</v>
      </c>
      <c r="F142" s="174" t="s">
        <v>179</v>
      </c>
      <c r="G142" s="175" t="s">
        <v>165</v>
      </c>
      <c r="H142" s="176">
        <v>134.547</v>
      </c>
      <c r="I142" s="177">
        <v>21.699999999999999</v>
      </c>
      <c r="J142" s="177">
        <f>ROUND(I142*H142,2)</f>
        <v>2919.6700000000001</v>
      </c>
      <c r="K142" s="178"/>
      <c r="L142" s="34"/>
      <c r="M142" s="179" t="s">
        <v>1</v>
      </c>
      <c r="N142" s="180" t="s">
        <v>37</v>
      </c>
      <c r="O142" s="181">
        <v>0</v>
      </c>
      <c r="P142" s="181">
        <f>O142*H142</f>
        <v>0</v>
      </c>
      <c r="Q142" s="181">
        <v>0</v>
      </c>
      <c r="R142" s="181">
        <f>Q142*H142</f>
        <v>0</v>
      </c>
      <c r="S142" s="181">
        <v>0</v>
      </c>
      <c r="T142" s="182">
        <f>S142*H142</f>
        <v>0</v>
      </c>
      <c r="U142" s="33"/>
      <c r="V142" s="33"/>
      <c r="W142" s="33"/>
      <c r="X142" s="33"/>
      <c r="Y142" s="33"/>
      <c r="Z142" s="33"/>
      <c r="AA142" s="33"/>
      <c r="AB142" s="33"/>
      <c r="AC142" s="33"/>
      <c r="AD142" s="33"/>
      <c r="AE142" s="33"/>
      <c r="AR142" s="183" t="s">
        <v>180</v>
      </c>
      <c r="AT142" s="183" t="s">
        <v>137</v>
      </c>
      <c r="AU142" s="183" t="s">
        <v>81</v>
      </c>
      <c r="AY142" s="18" t="s">
        <v>134</v>
      </c>
      <c r="BE142" s="184">
        <f>IF(N142="základní",J142,0)</f>
        <v>2919.6700000000001</v>
      </c>
      <c r="BF142" s="184">
        <f>IF(N142="snížená",J142,0)</f>
        <v>0</v>
      </c>
      <c r="BG142" s="184">
        <f>IF(N142="zákl. přenesená",J142,0)</f>
        <v>0</v>
      </c>
      <c r="BH142" s="184">
        <f>IF(N142="sníž. přenesená",J142,0)</f>
        <v>0</v>
      </c>
      <c r="BI142" s="184">
        <f>IF(N142="nulová",J142,0)</f>
        <v>0</v>
      </c>
      <c r="BJ142" s="18" t="s">
        <v>79</v>
      </c>
      <c r="BK142" s="184">
        <f>ROUND(I142*H142,2)</f>
        <v>2919.6700000000001</v>
      </c>
      <c r="BL142" s="18" t="s">
        <v>180</v>
      </c>
      <c r="BM142" s="183" t="s">
        <v>181</v>
      </c>
    </row>
    <row r="143" s="2" customFormat="1" ht="16.5" customHeight="1">
      <c r="A143" s="33"/>
      <c r="B143" s="171"/>
      <c r="C143" s="193" t="s">
        <v>161</v>
      </c>
      <c r="D143" s="193" t="s">
        <v>182</v>
      </c>
      <c r="E143" s="194" t="s">
        <v>183</v>
      </c>
      <c r="F143" s="195" t="s">
        <v>184</v>
      </c>
      <c r="G143" s="196" t="s">
        <v>165</v>
      </c>
      <c r="H143" s="197">
        <v>137.238</v>
      </c>
      <c r="I143" s="198">
        <v>59.200000000000003</v>
      </c>
      <c r="J143" s="198">
        <f>ROUND(I143*H143,2)</f>
        <v>8124.4899999999998</v>
      </c>
      <c r="K143" s="199"/>
      <c r="L143" s="200"/>
      <c r="M143" s="201" t="s">
        <v>1</v>
      </c>
      <c r="N143" s="202" t="s">
        <v>37</v>
      </c>
      <c r="O143" s="181">
        <v>0</v>
      </c>
      <c r="P143" s="181">
        <f>O143*H143</f>
        <v>0</v>
      </c>
      <c r="Q143" s="181">
        <v>0.00046000000000000001</v>
      </c>
      <c r="R143" s="181">
        <f>Q143*H143</f>
        <v>0.063129480000000002</v>
      </c>
      <c r="S143" s="181">
        <v>0</v>
      </c>
      <c r="T143" s="182">
        <f>S143*H143</f>
        <v>0</v>
      </c>
      <c r="U143" s="33"/>
      <c r="V143" s="33"/>
      <c r="W143" s="33"/>
      <c r="X143" s="33"/>
      <c r="Y143" s="33"/>
      <c r="Z143" s="33"/>
      <c r="AA143" s="33"/>
      <c r="AB143" s="33"/>
      <c r="AC143" s="33"/>
      <c r="AD143" s="33"/>
      <c r="AE143" s="33"/>
      <c r="AR143" s="183" t="s">
        <v>185</v>
      </c>
      <c r="AT143" s="183" t="s">
        <v>182</v>
      </c>
      <c r="AU143" s="183" t="s">
        <v>81</v>
      </c>
      <c r="AY143" s="18" t="s">
        <v>134</v>
      </c>
      <c r="BE143" s="184">
        <f>IF(N143="základní",J143,0)</f>
        <v>8124.4899999999998</v>
      </c>
      <c r="BF143" s="184">
        <f>IF(N143="snížená",J143,0)</f>
        <v>0</v>
      </c>
      <c r="BG143" s="184">
        <f>IF(N143="zákl. přenesená",J143,0)</f>
        <v>0</v>
      </c>
      <c r="BH143" s="184">
        <f>IF(N143="sníž. přenesená",J143,0)</f>
        <v>0</v>
      </c>
      <c r="BI143" s="184">
        <f>IF(N143="nulová",J143,0)</f>
        <v>0</v>
      </c>
      <c r="BJ143" s="18" t="s">
        <v>79</v>
      </c>
      <c r="BK143" s="184">
        <f>ROUND(I143*H143,2)</f>
        <v>8124.4899999999998</v>
      </c>
      <c r="BL143" s="18" t="s">
        <v>180</v>
      </c>
      <c r="BM143" s="183" t="s">
        <v>186</v>
      </c>
    </row>
    <row r="144" s="2" customFormat="1" ht="16.5" customHeight="1">
      <c r="A144" s="33"/>
      <c r="B144" s="171"/>
      <c r="C144" s="172" t="s">
        <v>187</v>
      </c>
      <c r="D144" s="172" t="s">
        <v>137</v>
      </c>
      <c r="E144" s="173" t="s">
        <v>188</v>
      </c>
      <c r="F144" s="174" t="s">
        <v>189</v>
      </c>
      <c r="G144" s="175" t="s">
        <v>165</v>
      </c>
      <c r="H144" s="176">
        <v>134.547</v>
      </c>
      <c r="I144" s="177">
        <v>9.0299999999999994</v>
      </c>
      <c r="J144" s="177">
        <f>ROUND(I144*H144,2)</f>
        <v>1214.96</v>
      </c>
      <c r="K144" s="178"/>
      <c r="L144" s="34"/>
      <c r="M144" s="179" t="s">
        <v>1</v>
      </c>
      <c r="N144" s="180" t="s">
        <v>37</v>
      </c>
      <c r="O144" s="181">
        <v>0</v>
      </c>
      <c r="P144" s="181">
        <f>O144*H144</f>
        <v>0</v>
      </c>
      <c r="Q144" s="181">
        <v>0</v>
      </c>
      <c r="R144" s="181">
        <f>Q144*H144</f>
        <v>0</v>
      </c>
      <c r="S144" s="181">
        <v>0</v>
      </c>
      <c r="T144" s="182">
        <f>S144*H144</f>
        <v>0</v>
      </c>
      <c r="U144" s="33"/>
      <c r="V144" s="33"/>
      <c r="W144" s="33"/>
      <c r="X144" s="33"/>
      <c r="Y144" s="33"/>
      <c r="Z144" s="33"/>
      <c r="AA144" s="33"/>
      <c r="AB144" s="33"/>
      <c r="AC144" s="33"/>
      <c r="AD144" s="33"/>
      <c r="AE144" s="33"/>
      <c r="AR144" s="183" t="s">
        <v>180</v>
      </c>
      <c r="AT144" s="183" t="s">
        <v>137</v>
      </c>
      <c r="AU144" s="183" t="s">
        <v>81</v>
      </c>
      <c r="AY144" s="18" t="s">
        <v>134</v>
      </c>
      <c r="BE144" s="184">
        <f>IF(N144="základní",J144,0)</f>
        <v>1214.96</v>
      </c>
      <c r="BF144" s="184">
        <f>IF(N144="snížená",J144,0)</f>
        <v>0</v>
      </c>
      <c r="BG144" s="184">
        <f>IF(N144="zákl. přenesená",J144,0)</f>
        <v>0</v>
      </c>
      <c r="BH144" s="184">
        <f>IF(N144="sníž. přenesená",J144,0)</f>
        <v>0</v>
      </c>
      <c r="BI144" s="184">
        <f>IF(N144="nulová",J144,0)</f>
        <v>0</v>
      </c>
      <c r="BJ144" s="18" t="s">
        <v>79</v>
      </c>
      <c r="BK144" s="184">
        <f>ROUND(I144*H144,2)</f>
        <v>1214.96</v>
      </c>
      <c r="BL144" s="18" t="s">
        <v>180</v>
      </c>
      <c r="BM144" s="183" t="s">
        <v>190</v>
      </c>
    </row>
    <row r="145" s="2" customFormat="1" ht="16.5" customHeight="1">
      <c r="A145" s="33"/>
      <c r="B145" s="171"/>
      <c r="C145" s="193" t="s">
        <v>191</v>
      </c>
      <c r="D145" s="193" t="s">
        <v>182</v>
      </c>
      <c r="E145" s="194" t="s">
        <v>192</v>
      </c>
      <c r="F145" s="195" t="s">
        <v>193</v>
      </c>
      <c r="G145" s="196" t="s">
        <v>165</v>
      </c>
      <c r="H145" s="197">
        <v>148.00200000000001</v>
      </c>
      <c r="I145" s="198">
        <v>11.800000000000001</v>
      </c>
      <c r="J145" s="198">
        <f>ROUND(I145*H145,2)</f>
        <v>1746.4200000000001</v>
      </c>
      <c r="K145" s="199"/>
      <c r="L145" s="200"/>
      <c r="M145" s="201" t="s">
        <v>1</v>
      </c>
      <c r="N145" s="202" t="s">
        <v>37</v>
      </c>
      <c r="O145" s="181">
        <v>0</v>
      </c>
      <c r="P145" s="181">
        <f>O145*H145</f>
        <v>0</v>
      </c>
      <c r="Q145" s="181">
        <v>0.00040000000000000002</v>
      </c>
      <c r="R145" s="181">
        <f>Q145*H145</f>
        <v>0.059200800000000005</v>
      </c>
      <c r="S145" s="181">
        <v>0</v>
      </c>
      <c r="T145" s="182">
        <f>S145*H145</f>
        <v>0</v>
      </c>
      <c r="U145" s="33"/>
      <c r="V145" s="33"/>
      <c r="W145" s="33"/>
      <c r="X145" s="33"/>
      <c r="Y145" s="33"/>
      <c r="Z145" s="33"/>
      <c r="AA145" s="33"/>
      <c r="AB145" s="33"/>
      <c r="AC145" s="33"/>
      <c r="AD145" s="33"/>
      <c r="AE145" s="33"/>
      <c r="AR145" s="183" t="s">
        <v>185</v>
      </c>
      <c r="AT145" s="183" t="s">
        <v>182</v>
      </c>
      <c r="AU145" s="183" t="s">
        <v>81</v>
      </c>
      <c r="AY145" s="18" t="s">
        <v>134</v>
      </c>
      <c r="BE145" s="184">
        <f>IF(N145="základní",J145,0)</f>
        <v>1746.4200000000001</v>
      </c>
      <c r="BF145" s="184">
        <f>IF(N145="snížená",J145,0)</f>
        <v>0</v>
      </c>
      <c r="BG145" s="184">
        <f>IF(N145="zákl. přenesená",J145,0)</f>
        <v>0</v>
      </c>
      <c r="BH145" s="184">
        <f>IF(N145="sníž. přenesená",J145,0)</f>
        <v>0</v>
      </c>
      <c r="BI145" s="184">
        <f>IF(N145="nulová",J145,0)</f>
        <v>0</v>
      </c>
      <c r="BJ145" s="18" t="s">
        <v>79</v>
      </c>
      <c r="BK145" s="184">
        <f>ROUND(I145*H145,2)</f>
        <v>1746.4200000000001</v>
      </c>
      <c r="BL145" s="18" t="s">
        <v>180</v>
      </c>
      <c r="BM145" s="183" t="s">
        <v>194</v>
      </c>
    </row>
    <row r="146" s="2" customFormat="1" ht="16.5" customHeight="1">
      <c r="A146" s="33"/>
      <c r="B146" s="171"/>
      <c r="C146" s="172" t="s">
        <v>195</v>
      </c>
      <c r="D146" s="172" t="s">
        <v>137</v>
      </c>
      <c r="E146" s="173" t="s">
        <v>196</v>
      </c>
      <c r="F146" s="174" t="s">
        <v>197</v>
      </c>
      <c r="G146" s="175" t="s">
        <v>149</v>
      </c>
      <c r="H146" s="176">
        <v>0.122</v>
      </c>
      <c r="I146" s="177">
        <v>913</v>
      </c>
      <c r="J146" s="177">
        <f>ROUND(I146*H146,2)</f>
        <v>111.39</v>
      </c>
      <c r="K146" s="178"/>
      <c r="L146" s="34"/>
      <c r="M146" s="179" t="s">
        <v>1</v>
      </c>
      <c r="N146" s="180" t="s">
        <v>37</v>
      </c>
      <c r="O146" s="181">
        <v>1.74</v>
      </c>
      <c r="P146" s="181">
        <f>O146*H146</f>
        <v>0.21228</v>
      </c>
      <c r="Q146" s="181">
        <v>0</v>
      </c>
      <c r="R146" s="181">
        <f>Q146*H146</f>
        <v>0</v>
      </c>
      <c r="S146" s="181">
        <v>0</v>
      </c>
      <c r="T146" s="182">
        <f>S146*H146</f>
        <v>0</v>
      </c>
      <c r="U146" s="33"/>
      <c r="V146" s="33"/>
      <c r="W146" s="33"/>
      <c r="X146" s="33"/>
      <c r="Y146" s="33"/>
      <c r="Z146" s="33"/>
      <c r="AA146" s="33"/>
      <c r="AB146" s="33"/>
      <c r="AC146" s="33"/>
      <c r="AD146" s="33"/>
      <c r="AE146" s="33"/>
      <c r="AR146" s="183" t="s">
        <v>180</v>
      </c>
      <c r="AT146" s="183" t="s">
        <v>137</v>
      </c>
      <c r="AU146" s="183" t="s">
        <v>81</v>
      </c>
      <c r="AY146" s="18" t="s">
        <v>134</v>
      </c>
      <c r="BE146" s="184">
        <f>IF(N146="základní",J146,0)</f>
        <v>111.39</v>
      </c>
      <c r="BF146" s="184">
        <f>IF(N146="snížená",J146,0)</f>
        <v>0</v>
      </c>
      <c r="BG146" s="184">
        <f>IF(N146="zákl. přenesená",J146,0)</f>
        <v>0</v>
      </c>
      <c r="BH146" s="184">
        <f>IF(N146="sníž. přenesená",J146,0)</f>
        <v>0</v>
      </c>
      <c r="BI146" s="184">
        <f>IF(N146="nulová",J146,0)</f>
        <v>0</v>
      </c>
      <c r="BJ146" s="18" t="s">
        <v>79</v>
      </c>
      <c r="BK146" s="184">
        <f>ROUND(I146*H146,2)</f>
        <v>111.39</v>
      </c>
      <c r="BL146" s="18" t="s">
        <v>180</v>
      </c>
      <c r="BM146" s="183" t="s">
        <v>198</v>
      </c>
    </row>
    <row r="147" s="12" customFormat="1" ht="22.8" customHeight="1">
      <c r="A147" s="12"/>
      <c r="B147" s="159"/>
      <c r="C147" s="12"/>
      <c r="D147" s="160" t="s">
        <v>71</v>
      </c>
      <c r="E147" s="169" t="s">
        <v>199</v>
      </c>
      <c r="F147" s="169" t="s">
        <v>200</v>
      </c>
      <c r="G147" s="12"/>
      <c r="H147" s="12"/>
      <c r="I147" s="12"/>
      <c r="J147" s="170">
        <f>BK147</f>
        <v>121743.68000000001</v>
      </c>
      <c r="K147" s="12"/>
      <c r="L147" s="159"/>
      <c r="M147" s="163"/>
      <c r="N147" s="164"/>
      <c r="O147" s="164"/>
      <c r="P147" s="165">
        <f>SUM(P148:P157)</f>
        <v>2.6194909999999996</v>
      </c>
      <c r="Q147" s="164"/>
      <c r="R147" s="165">
        <f>SUM(R148:R157)</f>
        <v>1.0906714000000002</v>
      </c>
      <c r="S147" s="164"/>
      <c r="T147" s="166">
        <f>SUM(T148:T157)</f>
        <v>0</v>
      </c>
      <c r="U147" s="12"/>
      <c r="V147" s="12"/>
      <c r="W147" s="12"/>
      <c r="X147" s="12"/>
      <c r="Y147" s="12"/>
      <c r="Z147" s="12"/>
      <c r="AA147" s="12"/>
      <c r="AB147" s="12"/>
      <c r="AC147" s="12"/>
      <c r="AD147" s="12"/>
      <c r="AE147" s="12"/>
      <c r="AR147" s="160" t="s">
        <v>81</v>
      </c>
      <c r="AT147" s="167" t="s">
        <v>71</v>
      </c>
      <c r="AU147" s="167" t="s">
        <v>79</v>
      </c>
      <c r="AY147" s="160" t="s">
        <v>134</v>
      </c>
      <c r="BK147" s="168">
        <f>SUM(BK148:BK157)</f>
        <v>121743.68000000001</v>
      </c>
    </row>
    <row r="148" s="2" customFormat="1" ht="16.5" customHeight="1">
      <c r="A148" s="33"/>
      <c r="B148" s="171"/>
      <c r="C148" s="172" t="s">
        <v>201</v>
      </c>
      <c r="D148" s="172" t="s">
        <v>137</v>
      </c>
      <c r="E148" s="173" t="s">
        <v>202</v>
      </c>
      <c r="F148" s="174" t="s">
        <v>203</v>
      </c>
      <c r="G148" s="175" t="s">
        <v>157</v>
      </c>
      <c r="H148" s="176">
        <v>113.895</v>
      </c>
      <c r="I148" s="177">
        <v>45.100000000000001</v>
      </c>
      <c r="J148" s="177">
        <f>ROUND(I148*H148,2)</f>
        <v>5136.6599999999999</v>
      </c>
      <c r="K148" s="178"/>
      <c r="L148" s="34"/>
      <c r="M148" s="179" t="s">
        <v>1</v>
      </c>
      <c r="N148" s="180" t="s">
        <v>37</v>
      </c>
      <c r="O148" s="181">
        <v>0</v>
      </c>
      <c r="P148" s="181">
        <f>O148*H148</f>
        <v>0</v>
      </c>
      <c r="Q148" s="181">
        <v>0</v>
      </c>
      <c r="R148" s="181">
        <f>Q148*H148</f>
        <v>0</v>
      </c>
      <c r="S148" s="181">
        <v>0</v>
      </c>
      <c r="T148" s="182">
        <f>S148*H148</f>
        <v>0</v>
      </c>
      <c r="U148" s="33"/>
      <c r="V148" s="33"/>
      <c r="W148" s="33"/>
      <c r="X148" s="33"/>
      <c r="Y148" s="33"/>
      <c r="Z148" s="33"/>
      <c r="AA148" s="33"/>
      <c r="AB148" s="33"/>
      <c r="AC148" s="33"/>
      <c r="AD148" s="33"/>
      <c r="AE148" s="33"/>
      <c r="AR148" s="183" t="s">
        <v>180</v>
      </c>
      <c r="AT148" s="183" t="s">
        <v>137</v>
      </c>
      <c r="AU148" s="183" t="s">
        <v>81</v>
      </c>
      <c r="AY148" s="18" t="s">
        <v>134</v>
      </c>
      <c r="BE148" s="184">
        <f>IF(N148="základní",J148,0)</f>
        <v>5136.6599999999999</v>
      </c>
      <c r="BF148" s="184">
        <f>IF(N148="snížená",J148,0)</f>
        <v>0</v>
      </c>
      <c r="BG148" s="184">
        <f>IF(N148="zákl. přenesená",J148,0)</f>
        <v>0</v>
      </c>
      <c r="BH148" s="184">
        <f>IF(N148="sníž. přenesená",J148,0)</f>
        <v>0</v>
      </c>
      <c r="BI148" s="184">
        <f>IF(N148="nulová",J148,0)</f>
        <v>0</v>
      </c>
      <c r="BJ148" s="18" t="s">
        <v>79</v>
      </c>
      <c r="BK148" s="184">
        <f>ROUND(I148*H148,2)</f>
        <v>5136.6599999999999</v>
      </c>
      <c r="BL148" s="18" t="s">
        <v>180</v>
      </c>
      <c r="BM148" s="183" t="s">
        <v>204</v>
      </c>
    </row>
    <row r="149" s="2" customFormat="1" ht="16.5" customHeight="1">
      <c r="A149" s="33"/>
      <c r="B149" s="171"/>
      <c r="C149" s="193" t="s">
        <v>205</v>
      </c>
      <c r="D149" s="193" t="s">
        <v>182</v>
      </c>
      <c r="E149" s="194" t="s">
        <v>206</v>
      </c>
      <c r="F149" s="195" t="s">
        <v>207</v>
      </c>
      <c r="G149" s="196" t="s">
        <v>157</v>
      </c>
      <c r="H149" s="197">
        <v>125.285</v>
      </c>
      <c r="I149" s="198">
        <v>41.100000000000001</v>
      </c>
      <c r="J149" s="198">
        <f>ROUND(I149*H149,2)</f>
        <v>5149.21</v>
      </c>
      <c r="K149" s="199"/>
      <c r="L149" s="200"/>
      <c r="M149" s="201" t="s">
        <v>1</v>
      </c>
      <c r="N149" s="202" t="s">
        <v>37</v>
      </c>
      <c r="O149" s="181">
        <v>0</v>
      </c>
      <c r="P149" s="181">
        <f>O149*H149</f>
        <v>0</v>
      </c>
      <c r="Q149" s="181">
        <v>0.00020000000000000001</v>
      </c>
      <c r="R149" s="181">
        <f>Q149*H149</f>
        <v>0.025056999999999999</v>
      </c>
      <c r="S149" s="181">
        <v>0</v>
      </c>
      <c r="T149" s="182">
        <f>S149*H149</f>
        <v>0</v>
      </c>
      <c r="U149" s="33"/>
      <c r="V149" s="33"/>
      <c r="W149" s="33"/>
      <c r="X149" s="33"/>
      <c r="Y149" s="33"/>
      <c r="Z149" s="33"/>
      <c r="AA149" s="33"/>
      <c r="AB149" s="33"/>
      <c r="AC149" s="33"/>
      <c r="AD149" s="33"/>
      <c r="AE149" s="33"/>
      <c r="AR149" s="183" t="s">
        <v>185</v>
      </c>
      <c r="AT149" s="183" t="s">
        <v>182</v>
      </c>
      <c r="AU149" s="183" t="s">
        <v>81</v>
      </c>
      <c r="AY149" s="18" t="s">
        <v>134</v>
      </c>
      <c r="BE149" s="184">
        <f>IF(N149="základní",J149,0)</f>
        <v>5149.21</v>
      </c>
      <c r="BF149" s="184">
        <f>IF(N149="snížená",J149,0)</f>
        <v>0</v>
      </c>
      <c r="BG149" s="184">
        <f>IF(N149="zákl. přenesená",J149,0)</f>
        <v>0</v>
      </c>
      <c r="BH149" s="184">
        <f>IF(N149="sníž. přenesená",J149,0)</f>
        <v>0</v>
      </c>
      <c r="BI149" s="184">
        <f>IF(N149="nulová",J149,0)</f>
        <v>0</v>
      </c>
      <c r="BJ149" s="18" t="s">
        <v>79</v>
      </c>
      <c r="BK149" s="184">
        <f>ROUND(I149*H149,2)</f>
        <v>5149.21</v>
      </c>
      <c r="BL149" s="18" t="s">
        <v>180</v>
      </c>
      <c r="BM149" s="183" t="s">
        <v>208</v>
      </c>
    </row>
    <row r="150" s="13" customFormat="1">
      <c r="A150" s="13"/>
      <c r="B150" s="185"/>
      <c r="C150" s="13"/>
      <c r="D150" s="186" t="s">
        <v>159</v>
      </c>
      <c r="E150" s="187" t="s">
        <v>1</v>
      </c>
      <c r="F150" s="188" t="s">
        <v>209</v>
      </c>
      <c r="G150" s="13"/>
      <c r="H150" s="189">
        <v>125.285</v>
      </c>
      <c r="I150" s="13"/>
      <c r="J150" s="13"/>
      <c r="K150" s="13"/>
      <c r="L150" s="185"/>
      <c r="M150" s="190"/>
      <c r="N150" s="191"/>
      <c r="O150" s="191"/>
      <c r="P150" s="191"/>
      <c r="Q150" s="191"/>
      <c r="R150" s="191"/>
      <c r="S150" s="191"/>
      <c r="T150" s="192"/>
      <c r="U150" s="13"/>
      <c r="V150" s="13"/>
      <c r="W150" s="13"/>
      <c r="X150" s="13"/>
      <c r="Y150" s="13"/>
      <c r="Z150" s="13"/>
      <c r="AA150" s="13"/>
      <c r="AB150" s="13"/>
      <c r="AC150" s="13"/>
      <c r="AD150" s="13"/>
      <c r="AE150" s="13"/>
      <c r="AT150" s="187" t="s">
        <v>159</v>
      </c>
      <c r="AU150" s="187" t="s">
        <v>81</v>
      </c>
      <c r="AV150" s="13" t="s">
        <v>81</v>
      </c>
      <c r="AW150" s="13" t="s">
        <v>27</v>
      </c>
      <c r="AX150" s="13" t="s">
        <v>79</v>
      </c>
      <c r="AY150" s="187" t="s">
        <v>134</v>
      </c>
    </row>
    <row r="151" s="2" customFormat="1" ht="16.5" customHeight="1">
      <c r="A151" s="33"/>
      <c r="B151" s="171"/>
      <c r="C151" s="172" t="s">
        <v>8</v>
      </c>
      <c r="D151" s="172" t="s">
        <v>137</v>
      </c>
      <c r="E151" s="173" t="s">
        <v>210</v>
      </c>
      <c r="F151" s="174" t="s">
        <v>211</v>
      </c>
      <c r="G151" s="175" t="s">
        <v>165</v>
      </c>
      <c r="H151" s="176">
        <v>134.547</v>
      </c>
      <c r="I151" s="177">
        <v>235</v>
      </c>
      <c r="J151" s="177">
        <f>ROUND(I151*H151,2)</f>
        <v>31618.549999999999</v>
      </c>
      <c r="K151" s="178"/>
      <c r="L151" s="34"/>
      <c r="M151" s="179" t="s">
        <v>1</v>
      </c>
      <c r="N151" s="180" t="s">
        <v>37</v>
      </c>
      <c r="O151" s="181">
        <v>0</v>
      </c>
      <c r="P151" s="181">
        <f>O151*H151</f>
        <v>0</v>
      </c>
      <c r="Q151" s="181">
        <v>0</v>
      </c>
      <c r="R151" s="181">
        <f>Q151*H151</f>
        <v>0</v>
      </c>
      <c r="S151" s="181">
        <v>0</v>
      </c>
      <c r="T151" s="182">
        <f>S151*H151</f>
        <v>0</v>
      </c>
      <c r="U151" s="33"/>
      <c r="V151" s="33"/>
      <c r="W151" s="33"/>
      <c r="X151" s="33"/>
      <c r="Y151" s="33"/>
      <c r="Z151" s="33"/>
      <c r="AA151" s="33"/>
      <c r="AB151" s="33"/>
      <c r="AC151" s="33"/>
      <c r="AD151" s="33"/>
      <c r="AE151" s="33"/>
      <c r="AR151" s="183" t="s">
        <v>180</v>
      </c>
      <c r="AT151" s="183" t="s">
        <v>137</v>
      </c>
      <c r="AU151" s="183" t="s">
        <v>81</v>
      </c>
      <c r="AY151" s="18" t="s">
        <v>134</v>
      </c>
      <c r="BE151" s="184">
        <f>IF(N151="základní",J151,0)</f>
        <v>31618.549999999999</v>
      </c>
      <c r="BF151" s="184">
        <f>IF(N151="snížená",J151,0)</f>
        <v>0</v>
      </c>
      <c r="BG151" s="184">
        <f>IF(N151="zákl. přenesená",J151,0)</f>
        <v>0</v>
      </c>
      <c r="BH151" s="184">
        <f>IF(N151="sníž. přenesená",J151,0)</f>
        <v>0</v>
      </c>
      <c r="BI151" s="184">
        <f>IF(N151="nulová",J151,0)</f>
        <v>0</v>
      </c>
      <c r="BJ151" s="18" t="s">
        <v>79</v>
      </c>
      <c r="BK151" s="184">
        <f>ROUND(I151*H151,2)</f>
        <v>31618.549999999999</v>
      </c>
      <c r="BL151" s="18" t="s">
        <v>180</v>
      </c>
      <c r="BM151" s="183" t="s">
        <v>212</v>
      </c>
    </row>
    <row r="152" s="2" customFormat="1" ht="16.5" customHeight="1">
      <c r="A152" s="33"/>
      <c r="B152" s="171"/>
      <c r="C152" s="193" t="s">
        <v>180</v>
      </c>
      <c r="D152" s="193" t="s">
        <v>182</v>
      </c>
      <c r="E152" s="194" t="s">
        <v>213</v>
      </c>
      <c r="F152" s="195" t="s">
        <v>214</v>
      </c>
      <c r="G152" s="196" t="s">
        <v>165</v>
      </c>
      <c r="H152" s="197">
        <v>148.00200000000001</v>
      </c>
      <c r="I152" s="198">
        <v>478</v>
      </c>
      <c r="J152" s="198">
        <f>ROUND(I152*H152,2)</f>
        <v>70744.960000000006</v>
      </c>
      <c r="K152" s="199"/>
      <c r="L152" s="200"/>
      <c r="M152" s="201" t="s">
        <v>1</v>
      </c>
      <c r="N152" s="202" t="s">
        <v>37</v>
      </c>
      <c r="O152" s="181">
        <v>0</v>
      </c>
      <c r="P152" s="181">
        <f>O152*H152</f>
        <v>0</v>
      </c>
      <c r="Q152" s="181">
        <v>0.0064000000000000003</v>
      </c>
      <c r="R152" s="181">
        <f>Q152*H152</f>
        <v>0.94721280000000008</v>
      </c>
      <c r="S152" s="181">
        <v>0</v>
      </c>
      <c r="T152" s="182">
        <f>S152*H152</f>
        <v>0</v>
      </c>
      <c r="U152" s="33"/>
      <c r="V152" s="33"/>
      <c r="W152" s="33"/>
      <c r="X152" s="33"/>
      <c r="Y152" s="33"/>
      <c r="Z152" s="33"/>
      <c r="AA152" s="33"/>
      <c r="AB152" s="33"/>
      <c r="AC152" s="33"/>
      <c r="AD152" s="33"/>
      <c r="AE152" s="33"/>
      <c r="AR152" s="183" t="s">
        <v>185</v>
      </c>
      <c r="AT152" s="183" t="s">
        <v>182</v>
      </c>
      <c r="AU152" s="183" t="s">
        <v>81</v>
      </c>
      <c r="AY152" s="18" t="s">
        <v>134</v>
      </c>
      <c r="BE152" s="184">
        <f>IF(N152="základní",J152,0)</f>
        <v>70744.960000000006</v>
      </c>
      <c r="BF152" s="184">
        <f>IF(N152="snížená",J152,0)</f>
        <v>0</v>
      </c>
      <c r="BG152" s="184">
        <f>IF(N152="zákl. přenesená",J152,0)</f>
        <v>0</v>
      </c>
      <c r="BH152" s="184">
        <f>IF(N152="sníž. přenesená",J152,0)</f>
        <v>0</v>
      </c>
      <c r="BI152" s="184">
        <f>IF(N152="nulová",J152,0)</f>
        <v>0</v>
      </c>
      <c r="BJ152" s="18" t="s">
        <v>79</v>
      </c>
      <c r="BK152" s="184">
        <f>ROUND(I152*H152,2)</f>
        <v>70744.960000000006</v>
      </c>
      <c r="BL152" s="18" t="s">
        <v>180</v>
      </c>
      <c r="BM152" s="183" t="s">
        <v>215</v>
      </c>
    </row>
    <row r="153" s="13" customFormat="1">
      <c r="A153" s="13"/>
      <c r="B153" s="185"/>
      <c r="C153" s="13"/>
      <c r="D153" s="186" t="s">
        <v>159</v>
      </c>
      <c r="E153" s="187" t="s">
        <v>1</v>
      </c>
      <c r="F153" s="188" t="s">
        <v>216</v>
      </c>
      <c r="G153" s="13"/>
      <c r="H153" s="189">
        <v>148.00200000000001</v>
      </c>
      <c r="I153" s="13"/>
      <c r="J153" s="13"/>
      <c r="K153" s="13"/>
      <c r="L153" s="185"/>
      <c r="M153" s="190"/>
      <c r="N153" s="191"/>
      <c r="O153" s="191"/>
      <c r="P153" s="191"/>
      <c r="Q153" s="191"/>
      <c r="R153" s="191"/>
      <c r="S153" s="191"/>
      <c r="T153" s="192"/>
      <c r="U153" s="13"/>
      <c r="V153" s="13"/>
      <c r="W153" s="13"/>
      <c r="X153" s="13"/>
      <c r="Y153" s="13"/>
      <c r="Z153" s="13"/>
      <c r="AA153" s="13"/>
      <c r="AB153" s="13"/>
      <c r="AC153" s="13"/>
      <c r="AD153" s="13"/>
      <c r="AE153" s="13"/>
      <c r="AT153" s="187" t="s">
        <v>159</v>
      </c>
      <c r="AU153" s="187" t="s">
        <v>81</v>
      </c>
      <c r="AV153" s="13" t="s">
        <v>81</v>
      </c>
      <c r="AW153" s="13" t="s">
        <v>27</v>
      </c>
      <c r="AX153" s="13" t="s">
        <v>79</v>
      </c>
      <c r="AY153" s="187" t="s">
        <v>134</v>
      </c>
    </row>
    <row r="154" s="2" customFormat="1" ht="16.5" customHeight="1">
      <c r="A154" s="33"/>
      <c r="B154" s="171"/>
      <c r="C154" s="172" t="s">
        <v>217</v>
      </c>
      <c r="D154" s="172" t="s">
        <v>137</v>
      </c>
      <c r="E154" s="173" t="s">
        <v>218</v>
      </c>
      <c r="F154" s="174" t="s">
        <v>219</v>
      </c>
      <c r="G154" s="175" t="s">
        <v>165</v>
      </c>
      <c r="H154" s="176">
        <v>134.547</v>
      </c>
      <c r="I154" s="177">
        <v>18.100000000000001</v>
      </c>
      <c r="J154" s="177">
        <f>ROUND(I154*H154,2)</f>
        <v>2435.3000000000002</v>
      </c>
      <c r="K154" s="178"/>
      <c r="L154" s="34"/>
      <c r="M154" s="179" t="s">
        <v>1</v>
      </c>
      <c r="N154" s="180" t="s">
        <v>37</v>
      </c>
      <c r="O154" s="181">
        <v>0</v>
      </c>
      <c r="P154" s="181">
        <f>O154*H154</f>
        <v>0</v>
      </c>
      <c r="Q154" s="181">
        <v>0</v>
      </c>
      <c r="R154" s="181">
        <f>Q154*H154</f>
        <v>0</v>
      </c>
      <c r="S154" s="181">
        <v>0</v>
      </c>
      <c r="T154" s="182">
        <f>S154*H154</f>
        <v>0</v>
      </c>
      <c r="U154" s="33"/>
      <c r="V154" s="33"/>
      <c r="W154" s="33"/>
      <c r="X154" s="33"/>
      <c r="Y154" s="33"/>
      <c r="Z154" s="33"/>
      <c r="AA154" s="33"/>
      <c r="AB154" s="33"/>
      <c r="AC154" s="33"/>
      <c r="AD154" s="33"/>
      <c r="AE154" s="33"/>
      <c r="AR154" s="183" t="s">
        <v>180</v>
      </c>
      <c r="AT154" s="183" t="s">
        <v>137</v>
      </c>
      <c r="AU154" s="183" t="s">
        <v>81</v>
      </c>
      <c r="AY154" s="18" t="s">
        <v>134</v>
      </c>
      <c r="BE154" s="184">
        <f>IF(N154="základní",J154,0)</f>
        <v>2435.3000000000002</v>
      </c>
      <c r="BF154" s="184">
        <f>IF(N154="snížená",J154,0)</f>
        <v>0</v>
      </c>
      <c r="BG154" s="184">
        <f>IF(N154="zákl. přenesená",J154,0)</f>
        <v>0</v>
      </c>
      <c r="BH154" s="184">
        <f>IF(N154="sníž. přenesená",J154,0)</f>
        <v>0</v>
      </c>
      <c r="BI154" s="184">
        <f>IF(N154="nulová",J154,0)</f>
        <v>0</v>
      </c>
      <c r="BJ154" s="18" t="s">
        <v>79</v>
      </c>
      <c r="BK154" s="184">
        <f>ROUND(I154*H154,2)</f>
        <v>2435.3000000000002</v>
      </c>
      <c r="BL154" s="18" t="s">
        <v>180</v>
      </c>
      <c r="BM154" s="183" t="s">
        <v>220</v>
      </c>
    </row>
    <row r="155" s="2" customFormat="1" ht="16.5" customHeight="1">
      <c r="A155" s="33"/>
      <c r="B155" s="171"/>
      <c r="C155" s="193" t="s">
        <v>221</v>
      </c>
      <c r="D155" s="193" t="s">
        <v>182</v>
      </c>
      <c r="E155" s="194" t="s">
        <v>222</v>
      </c>
      <c r="F155" s="195" t="s">
        <v>223</v>
      </c>
      <c r="G155" s="196" t="s">
        <v>165</v>
      </c>
      <c r="H155" s="197">
        <v>148.00200000000001</v>
      </c>
      <c r="I155" s="198">
        <v>37.399999999999999</v>
      </c>
      <c r="J155" s="198">
        <f>ROUND(I155*H155,2)</f>
        <v>5535.2700000000004</v>
      </c>
      <c r="K155" s="199"/>
      <c r="L155" s="200"/>
      <c r="M155" s="201" t="s">
        <v>1</v>
      </c>
      <c r="N155" s="202" t="s">
        <v>37</v>
      </c>
      <c r="O155" s="181">
        <v>0</v>
      </c>
      <c r="P155" s="181">
        <f>O155*H155</f>
        <v>0</v>
      </c>
      <c r="Q155" s="181">
        <v>0.00080000000000000004</v>
      </c>
      <c r="R155" s="181">
        <f>Q155*H155</f>
        <v>0.11840160000000001</v>
      </c>
      <c r="S155" s="181">
        <v>0</v>
      </c>
      <c r="T155" s="182">
        <f>S155*H155</f>
        <v>0</v>
      </c>
      <c r="U155" s="33"/>
      <c r="V155" s="33"/>
      <c r="W155" s="33"/>
      <c r="X155" s="33"/>
      <c r="Y155" s="33"/>
      <c r="Z155" s="33"/>
      <c r="AA155" s="33"/>
      <c r="AB155" s="33"/>
      <c r="AC155" s="33"/>
      <c r="AD155" s="33"/>
      <c r="AE155" s="33"/>
      <c r="AR155" s="183" t="s">
        <v>185</v>
      </c>
      <c r="AT155" s="183" t="s">
        <v>182</v>
      </c>
      <c r="AU155" s="183" t="s">
        <v>81</v>
      </c>
      <c r="AY155" s="18" t="s">
        <v>134</v>
      </c>
      <c r="BE155" s="184">
        <f>IF(N155="základní",J155,0)</f>
        <v>5535.2700000000004</v>
      </c>
      <c r="BF155" s="184">
        <f>IF(N155="snížená",J155,0)</f>
        <v>0</v>
      </c>
      <c r="BG155" s="184">
        <f>IF(N155="zákl. přenesená",J155,0)</f>
        <v>0</v>
      </c>
      <c r="BH155" s="184">
        <f>IF(N155="sníž. přenesená",J155,0)</f>
        <v>0</v>
      </c>
      <c r="BI155" s="184">
        <f>IF(N155="nulová",J155,0)</f>
        <v>0</v>
      </c>
      <c r="BJ155" s="18" t="s">
        <v>79</v>
      </c>
      <c r="BK155" s="184">
        <f>ROUND(I155*H155,2)</f>
        <v>5535.2700000000004</v>
      </c>
      <c r="BL155" s="18" t="s">
        <v>180</v>
      </c>
      <c r="BM155" s="183" t="s">
        <v>224</v>
      </c>
    </row>
    <row r="156" s="13" customFormat="1">
      <c r="A156" s="13"/>
      <c r="B156" s="185"/>
      <c r="C156" s="13"/>
      <c r="D156" s="186" t="s">
        <v>159</v>
      </c>
      <c r="E156" s="187" t="s">
        <v>1</v>
      </c>
      <c r="F156" s="188" t="s">
        <v>216</v>
      </c>
      <c r="G156" s="13"/>
      <c r="H156" s="189">
        <v>148.00200000000001</v>
      </c>
      <c r="I156" s="13"/>
      <c r="J156" s="13"/>
      <c r="K156" s="13"/>
      <c r="L156" s="185"/>
      <c r="M156" s="190"/>
      <c r="N156" s="191"/>
      <c r="O156" s="191"/>
      <c r="P156" s="191"/>
      <c r="Q156" s="191"/>
      <c r="R156" s="191"/>
      <c r="S156" s="191"/>
      <c r="T156" s="192"/>
      <c r="U156" s="13"/>
      <c r="V156" s="13"/>
      <c r="W156" s="13"/>
      <c r="X156" s="13"/>
      <c r="Y156" s="13"/>
      <c r="Z156" s="13"/>
      <c r="AA156" s="13"/>
      <c r="AB156" s="13"/>
      <c r="AC156" s="13"/>
      <c r="AD156" s="13"/>
      <c r="AE156" s="13"/>
      <c r="AT156" s="187" t="s">
        <v>159</v>
      </c>
      <c r="AU156" s="187" t="s">
        <v>81</v>
      </c>
      <c r="AV156" s="13" t="s">
        <v>81</v>
      </c>
      <c r="AW156" s="13" t="s">
        <v>27</v>
      </c>
      <c r="AX156" s="13" t="s">
        <v>79</v>
      </c>
      <c r="AY156" s="187" t="s">
        <v>134</v>
      </c>
    </row>
    <row r="157" s="2" customFormat="1" ht="16.5" customHeight="1">
      <c r="A157" s="33"/>
      <c r="B157" s="171"/>
      <c r="C157" s="172" t="s">
        <v>225</v>
      </c>
      <c r="D157" s="172" t="s">
        <v>137</v>
      </c>
      <c r="E157" s="173" t="s">
        <v>226</v>
      </c>
      <c r="F157" s="174" t="s">
        <v>227</v>
      </c>
      <c r="G157" s="175" t="s">
        <v>149</v>
      </c>
      <c r="H157" s="176">
        <v>1.091</v>
      </c>
      <c r="I157" s="177">
        <v>1030</v>
      </c>
      <c r="J157" s="177">
        <f>ROUND(I157*H157,2)</f>
        <v>1123.73</v>
      </c>
      <c r="K157" s="178"/>
      <c r="L157" s="34"/>
      <c r="M157" s="203" t="s">
        <v>1</v>
      </c>
      <c r="N157" s="204" t="s">
        <v>37</v>
      </c>
      <c r="O157" s="205">
        <v>2.4009999999999998</v>
      </c>
      <c r="P157" s="205">
        <f>O157*H157</f>
        <v>2.6194909999999996</v>
      </c>
      <c r="Q157" s="205">
        <v>0</v>
      </c>
      <c r="R157" s="205">
        <f>Q157*H157</f>
        <v>0</v>
      </c>
      <c r="S157" s="205">
        <v>0</v>
      </c>
      <c r="T157" s="206">
        <f>S157*H157</f>
        <v>0</v>
      </c>
      <c r="U157" s="33"/>
      <c r="V157" s="33"/>
      <c r="W157" s="33"/>
      <c r="X157" s="33"/>
      <c r="Y157" s="33"/>
      <c r="Z157" s="33"/>
      <c r="AA157" s="33"/>
      <c r="AB157" s="33"/>
      <c r="AC157" s="33"/>
      <c r="AD157" s="33"/>
      <c r="AE157" s="33"/>
      <c r="AR157" s="183" t="s">
        <v>180</v>
      </c>
      <c r="AT157" s="183" t="s">
        <v>137</v>
      </c>
      <c r="AU157" s="183" t="s">
        <v>81</v>
      </c>
      <c r="AY157" s="18" t="s">
        <v>134</v>
      </c>
      <c r="BE157" s="184">
        <f>IF(N157="základní",J157,0)</f>
        <v>1123.73</v>
      </c>
      <c r="BF157" s="184">
        <f>IF(N157="snížená",J157,0)</f>
        <v>0</v>
      </c>
      <c r="BG157" s="184">
        <f>IF(N157="zákl. přenesená",J157,0)</f>
        <v>0</v>
      </c>
      <c r="BH157" s="184">
        <f>IF(N157="sníž. přenesená",J157,0)</f>
        <v>0</v>
      </c>
      <c r="BI157" s="184">
        <f>IF(N157="nulová",J157,0)</f>
        <v>0</v>
      </c>
      <c r="BJ157" s="18" t="s">
        <v>79</v>
      </c>
      <c r="BK157" s="184">
        <f>ROUND(I157*H157,2)</f>
        <v>1123.73</v>
      </c>
      <c r="BL157" s="18" t="s">
        <v>180</v>
      </c>
      <c r="BM157" s="183" t="s">
        <v>228</v>
      </c>
    </row>
    <row r="158" s="2" customFormat="1" ht="6.96" customHeight="1">
      <c r="A158" s="33"/>
      <c r="B158" s="54"/>
      <c r="C158" s="55"/>
      <c r="D158" s="55"/>
      <c r="E158" s="55"/>
      <c r="F158" s="55"/>
      <c r="G158" s="55"/>
      <c r="H158" s="55"/>
      <c r="I158" s="55"/>
      <c r="J158" s="55"/>
      <c r="K158" s="55"/>
      <c r="L158" s="34"/>
      <c r="M158" s="33"/>
      <c r="O158" s="33"/>
      <c r="P158" s="33"/>
      <c r="Q158" s="33"/>
      <c r="R158" s="33"/>
      <c r="S158" s="33"/>
      <c r="T158" s="33"/>
      <c r="U158" s="33"/>
      <c r="V158" s="33"/>
      <c r="W158" s="33"/>
      <c r="X158" s="33"/>
      <c r="Y158" s="33"/>
      <c r="Z158" s="33"/>
      <c r="AA158" s="33"/>
      <c r="AB158" s="33"/>
      <c r="AC158" s="33"/>
      <c r="AD158" s="33"/>
      <c r="AE158" s="33"/>
    </row>
  </sheetData>
  <autoFilter ref="C126:K157"/>
  <mergeCells count="8">
    <mergeCell ref="E7:H7"/>
    <mergeCell ref="E9:H9"/>
    <mergeCell ref="E27:H27"/>
    <mergeCell ref="E85:H85"/>
    <mergeCell ref="E87:H87"/>
    <mergeCell ref="E117:H117"/>
    <mergeCell ref="E119:H11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 customWidth="1"/>
    <col min="10" max="10" width="20.16016" style="1" customWidth="1"/>
    <col min="11" max="11" width="20.16016"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8"/>
    </row>
    <row r="2" s="1" customFormat="1" ht="36.96" customHeight="1">
      <c r="L2" s="17" t="s">
        <v>5</v>
      </c>
      <c r="M2" s="1"/>
      <c r="N2" s="1"/>
      <c r="O2" s="1"/>
      <c r="P2" s="1"/>
      <c r="Q2" s="1"/>
      <c r="R2" s="1"/>
      <c r="S2" s="1"/>
      <c r="T2" s="1"/>
      <c r="U2" s="1"/>
      <c r="V2" s="1"/>
      <c r="AT2" s="18" t="s">
        <v>84</v>
      </c>
    </row>
    <row r="3" s="1" customFormat="1" ht="6.96" customHeight="1">
      <c r="B3" s="19"/>
      <c r="C3" s="20"/>
      <c r="D3" s="20"/>
      <c r="E3" s="20"/>
      <c r="F3" s="20"/>
      <c r="G3" s="20"/>
      <c r="H3" s="20"/>
      <c r="I3" s="20"/>
      <c r="J3" s="20"/>
      <c r="K3" s="20"/>
      <c r="L3" s="21"/>
      <c r="AT3" s="18" t="s">
        <v>81</v>
      </c>
    </row>
    <row r="4" s="1" customFormat="1" ht="24.96" customHeight="1">
      <c r="B4" s="21"/>
      <c r="D4" s="22" t="s">
        <v>101</v>
      </c>
      <c r="L4" s="21"/>
      <c r="M4" s="119" t="s">
        <v>10</v>
      </c>
      <c r="AT4" s="18" t="s">
        <v>3</v>
      </c>
    </row>
    <row r="5" s="1" customFormat="1" ht="6.96" customHeight="1">
      <c r="B5" s="21"/>
      <c r="L5" s="21"/>
    </row>
    <row r="6" s="1" customFormat="1" ht="12" customHeight="1">
      <c r="B6" s="21"/>
      <c r="D6" s="28" t="s">
        <v>14</v>
      </c>
      <c r="L6" s="21"/>
    </row>
    <row r="7" s="1" customFormat="1" ht="16.5" customHeight="1">
      <c r="B7" s="21"/>
      <c r="E7" s="120" t="str">
        <f>'Rekapitulace stavby'!K6</f>
        <v>02 - BIM rozpočet</v>
      </c>
      <c r="F7" s="28"/>
      <c r="G7" s="28"/>
      <c r="H7" s="28"/>
      <c r="L7" s="21"/>
    </row>
    <row r="8" s="2" customFormat="1" ht="12" customHeight="1">
      <c r="A8" s="33"/>
      <c r="B8" s="34"/>
      <c r="C8" s="33"/>
      <c r="D8" s="28" t="s">
        <v>102</v>
      </c>
      <c r="E8" s="33"/>
      <c r="F8" s="33"/>
      <c r="G8" s="33"/>
      <c r="H8" s="33"/>
      <c r="I8" s="33"/>
      <c r="J8" s="33"/>
      <c r="K8" s="33"/>
      <c r="L8" s="49"/>
      <c r="S8" s="33"/>
      <c r="T8" s="33"/>
      <c r="U8" s="33"/>
      <c r="V8" s="33"/>
      <c r="W8" s="33"/>
      <c r="X8" s="33"/>
      <c r="Y8" s="33"/>
      <c r="Z8" s="33"/>
      <c r="AA8" s="33"/>
      <c r="AB8" s="33"/>
      <c r="AC8" s="33"/>
      <c r="AD8" s="33"/>
      <c r="AE8" s="33"/>
    </row>
    <row r="9" s="2" customFormat="1" ht="16.5" customHeight="1">
      <c r="A9" s="33"/>
      <c r="B9" s="34"/>
      <c r="C9" s="33"/>
      <c r="D9" s="33"/>
      <c r="E9" s="61" t="s">
        <v>229</v>
      </c>
      <c r="F9" s="33"/>
      <c r="G9" s="33"/>
      <c r="H9" s="33"/>
      <c r="I9" s="33"/>
      <c r="J9" s="33"/>
      <c r="K9" s="33"/>
      <c r="L9" s="49"/>
      <c r="S9" s="33"/>
      <c r="T9" s="33"/>
      <c r="U9" s="33"/>
      <c r="V9" s="33"/>
      <c r="W9" s="33"/>
      <c r="X9" s="33"/>
      <c r="Y9" s="33"/>
      <c r="Z9" s="33"/>
      <c r="AA9" s="33"/>
      <c r="AB9" s="33"/>
      <c r="AC9" s="33"/>
      <c r="AD9" s="33"/>
      <c r="AE9" s="33"/>
    </row>
    <row r="10" s="2" customFormat="1">
      <c r="A10" s="33"/>
      <c r="B10" s="34"/>
      <c r="C10" s="33"/>
      <c r="D10" s="33"/>
      <c r="E10" s="33"/>
      <c r="F10" s="33"/>
      <c r="G10" s="33"/>
      <c r="H10" s="33"/>
      <c r="I10" s="33"/>
      <c r="J10" s="33"/>
      <c r="K10" s="33"/>
      <c r="L10" s="49"/>
      <c r="S10" s="33"/>
      <c r="T10" s="33"/>
      <c r="U10" s="33"/>
      <c r="V10" s="33"/>
      <c r="W10" s="33"/>
      <c r="X10" s="33"/>
      <c r="Y10" s="33"/>
      <c r="Z10" s="33"/>
      <c r="AA10" s="33"/>
      <c r="AB10" s="33"/>
      <c r="AC10" s="33"/>
      <c r="AD10" s="33"/>
      <c r="AE10" s="33"/>
    </row>
    <row r="11" s="2" customFormat="1" ht="12" customHeight="1">
      <c r="A11" s="33"/>
      <c r="B11" s="34"/>
      <c r="C11" s="33"/>
      <c r="D11" s="28" t="s">
        <v>16</v>
      </c>
      <c r="E11" s="33"/>
      <c r="F11" s="25" t="s">
        <v>1</v>
      </c>
      <c r="G11" s="33"/>
      <c r="H11" s="33"/>
      <c r="I11" s="28" t="s">
        <v>17</v>
      </c>
      <c r="J11" s="25" t="s">
        <v>1</v>
      </c>
      <c r="K11" s="33"/>
      <c r="L11" s="49"/>
      <c r="S11" s="33"/>
      <c r="T11" s="33"/>
      <c r="U11" s="33"/>
      <c r="V11" s="33"/>
      <c r="W11" s="33"/>
      <c r="X11" s="33"/>
      <c r="Y11" s="33"/>
      <c r="Z11" s="33"/>
      <c r="AA11" s="33"/>
      <c r="AB11" s="33"/>
      <c r="AC11" s="33"/>
      <c r="AD11" s="33"/>
      <c r="AE11" s="33"/>
    </row>
    <row r="12" s="2" customFormat="1" ht="12" customHeight="1">
      <c r="A12" s="33"/>
      <c r="B12" s="34"/>
      <c r="C12" s="33"/>
      <c r="D12" s="28" t="s">
        <v>18</v>
      </c>
      <c r="E12" s="33"/>
      <c r="F12" s="25" t="s">
        <v>19</v>
      </c>
      <c r="G12" s="33"/>
      <c r="H12" s="33"/>
      <c r="I12" s="28" t="s">
        <v>20</v>
      </c>
      <c r="J12" s="63" t="str">
        <f>'Rekapitulace stavby'!AN8</f>
        <v>12. 5. 2020</v>
      </c>
      <c r="K12" s="33"/>
      <c r="L12" s="49"/>
      <c r="S12" s="33"/>
      <c r="T12" s="33"/>
      <c r="U12" s="33"/>
      <c r="V12" s="33"/>
      <c r="W12" s="33"/>
      <c r="X12" s="33"/>
      <c r="Y12" s="33"/>
      <c r="Z12" s="33"/>
      <c r="AA12" s="33"/>
      <c r="AB12" s="33"/>
      <c r="AC12" s="33"/>
      <c r="AD12" s="33"/>
      <c r="AE12" s="33"/>
    </row>
    <row r="13" s="2" customFormat="1" ht="10.8" customHeight="1">
      <c r="A13" s="33"/>
      <c r="B13" s="34"/>
      <c r="C13" s="33"/>
      <c r="D13" s="33"/>
      <c r="E13" s="33"/>
      <c r="F13" s="33"/>
      <c r="G13" s="33"/>
      <c r="H13" s="33"/>
      <c r="I13" s="33"/>
      <c r="J13" s="33"/>
      <c r="K13" s="33"/>
      <c r="L13" s="49"/>
      <c r="S13" s="33"/>
      <c r="T13" s="33"/>
      <c r="U13" s="33"/>
      <c r="V13" s="33"/>
      <c r="W13" s="33"/>
      <c r="X13" s="33"/>
      <c r="Y13" s="33"/>
      <c r="Z13" s="33"/>
      <c r="AA13" s="33"/>
      <c r="AB13" s="33"/>
      <c r="AC13" s="33"/>
      <c r="AD13" s="33"/>
      <c r="AE13" s="33"/>
    </row>
    <row r="14" s="2" customFormat="1" ht="12" customHeight="1">
      <c r="A14" s="33"/>
      <c r="B14" s="34"/>
      <c r="C14" s="33"/>
      <c r="D14" s="28" t="s">
        <v>22</v>
      </c>
      <c r="E14" s="33"/>
      <c r="F14" s="33"/>
      <c r="G14" s="33"/>
      <c r="H14" s="33"/>
      <c r="I14" s="28" t="s">
        <v>23</v>
      </c>
      <c r="J14" s="25" t="s">
        <v>1</v>
      </c>
      <c r="K14" s="33"/>
      <c r="L14" s="49"/>
      <c r="S14" s="33"/>
      <c r="T14" s="33"/>
      <c r="U14" s="33"/>
      <c r="V14" s="33"/>
      <c r="W14" s="33"/>
      <c r="X14" s="33"/>
      <c r="Y14" s="33"/>
      <c r="Z14" s="33"/>
      <c r="AA14" s="33"/>
      <c r="AB14" s="33"/>
      <c r="AC14" s="33"/>
      <c r="AD14" s="33"/>
      <c r="AE14" s="33"/>
    </row>
    <row r="15" s="2" customFormat="1" ht="18" customHeight="1">
      <c r="A15" s="33"/>
      <c r="B15" s="34"/>
      <c r="C15" s="33"/>
      <c r="D15" s="33"/>
      <c r="E15" s="25" t="s">
        <v>19</v>
      </c>
      <c r="F15" s="33"/>
      <c r="G15" s="33"/>
      <c r="H15" s="33"/>
      <c r="I15" s="28" t="s">
        <v>24</v>
      </c>
      <c r="J15" s="25" t="s">
        <v>1</v>
      </c>
      <c r="K15" s="33"/>
      <c r="L15" s="49"/>
      <c r="S15" s="33"/>
      <c r="T15" s="33"/>
      <c r="U15" s="33"/>
      <c r="V15" s="33"/>
      <c r="W15" s="33"/>
      <c r="X15" s="33"/>
      <c r="Y15" s="33"/>
      <c r="Z15" s="33"/>
      <c r="AA15" s="33"/>
      <c r="AB15" s="33"/>
      <c r="AC15" s="33"/>
      <c r="AD15" s="33"/>
      <c r="AE15" s="33"/>
    </row>
    <row r="16" s="2" customFormat="1" ht="6.96" customHeight="1">
      <c r="A16" s="33"/>
      <c r="B16" s="34"/>
      <c r="C16" s="33"/>
      <c r="D16" s="33"/>
      <c r="E16" s="33"/>
      <c r="F16" s="33"/>
      <c r="G16" s="33"/>
      <c r="H16" s="33"/>
      <c r="I16" s="33"/>
      <c r="J16" s="33"/>
      <c r="K16" s="33"/>
      <c r="L16" s="49"/>
      <c r="S16" s="33"/>
      <c r="T16" s="33"/>
      <c r="U16" s="33"/>
      <c r="V16" s="33"/>
      <c r="W16" s="33"/>
      <c r="X16" s="33"/>
      <c r="Y16" s="33"/>
      <c r="Z16" s="33"/>
      <c r="AA16" s="33"/>
      <c r="AB16" s="33"/>
      <c r="AC16" s="33"/>
      <c r="AD16" s="33"/>
      <c r="AE16" s="33"/>
    </row>
    <row r="17" s="2" customFormat="1" ht="12" customHeight="1">
      <c r="A17" s="33"/>
      <c r="B17" s="34"/>
      <c r="C17" s="33"/>
      <c r="D17" s="28" t="s">
        <v>25</v>
      </c>
      <c r="E17" s="33"/>
      <c r="F17" s="33"/>
      <c r="G17" s="33"/>
      <c r="H17" s="33"/>
      <c r="I17" s="28" t="s">
        <v>23</v>
      </c>
      <c r="J17" s="25" t="s">
        <v>1</v>
      </c>
      <c r="K17" s="33"/>
      <c r="L17" s="49"/>
      <c r="S17" s="33"/>
      <c r="T17" s="33"/>
      <c r="U17" s="33"/>
      <c r="V17" s="33"/>
      <c r="W17" s="33"/>
      <c r="X17" s="33"/>
      <c r="Y17" s="33"/>
      <c r="Z17" s="33"/>
      <c r="AA17" s="33"/>
      <c r="AB17" s="33"/>
      <c r="AC17" s="33"/>
      <c r="AD17" s="33"/>
      <c r="AE17" s="33"/>
    </row>
    <row r="18" s="2" customFormat="1" ht="18" customHeight="1">
      <c r="A18" s="33"/>
      <c r="B18" s="34"/>
      <c r="C18" s="33"/>
      <c r="D18" s="33"/>
      <c r="E18" s="25" t="s">
        <v>19</v>
      </c>
      <c r="F18" s="33"/>
      <c r="G18" s="33"/>
      <c r="H18" s="33"/>
      <c r="I18" s="28" t="s">
        <v>24</v>
      </c>
      <c r="J18" s="25" t="s">
        <v>1</v>
      </c>
      <c r="K18" s="33"/>
      <c r="L18" s="49"/>
      <c r="S18" s="33"/>
      <c r="T18" s="33"/>
      <c r="U18" s="33"/>
      <c r="V18" s="33"/>
      <c r="W18" s="33"/>
      <c r="X18" s="33"/>
      <c r="Y18" s="33"/>
      <c r="Z18" s="33"/>
      <c r="AA18" s="33"/>
      <c r="AB18" s="33"/>
      <c r="AC18" s="33"/>
      <c r="AD18" s="33"/>
      <c r="AE18" s="33"/>
    </row>
    <row r="19" s="2" customFormat="1" ht="6.96" customHeight="1">
      <c r="A19" s="33"/>
      <c r="B19" s="34"/>
      <c r="C19" s="33"/>
      <c r="D19" s="33"/>
      <c r="E19" s="33"/>
      <c r="F19" s="33"/>
      <c r="G19" s="33"/>
      <c r="H19" s="33"/>
      <c r="I19" s="33"/>
      <c r="J19" s="33"/>
      <c r="K19" s="33"/>
      <c r="L19" s="49"/>
      <c r="S19" s="33"/>
      <c r="T19" s="33"/>
      <c r="U19" s="33"/>
      <c r="V19" s="33"/>
      <c r="W19" s="33"/>
      <c r="X19" s="33"/>
      <c r="Y19" s="33"/>
      <c r="Z19" s="33"/>
      <c r="AA19" s="33"/>
      <c r="AB19" s="33"/>
      <c r="AC19" s="33"/>
      <c r="AD19" s="33"/>
      <c r="AE19" s="33"/>
    </row>
    <row r="20" s="2" customFormat="1" ht="12" customHeight="1">
      <c r="A20" s="33"/>
      <c r="B20" s="34"/>
      <c r="C20" s="33"/>
      <c r="D20" s="28" t="s">
        <v>26</v>
      </c>
      <c r="E20" s="33"/>
      <c r="F20" s="33"/>
      <c r="G20" s="33"/>
      <c r="H20" s="33"/>
      <c r="I20" s="28" t="s">
        <v>23</v>
      </c>
      <c r="J20" s="25" t="s">
        <v>1</v>
      </c>
      <c r="K20" s="33"/>
      <c r="L20" s="49"/>
      <c r="S20" s="33"/>
      <c r="T20" s="33"/>
      <c r="U20" s="33"/>
      <c r="V20" s="33"/>
      <c r="W20" s="33"/>
      <c r="X20" s="33"/>
      <c r="Y20" s="33"/>
      <c r="Z20" s="33"/>
      <c r="AA20" s="33"/>
      <c r="AB20" s="33"/>
      <c r="AC20" s="33"/>
      <c r="AD20" s="33"/>
      <c r="AE20" s="33"/>
    </row>
    <row r="21" s="2" customFormat="1" ht="18" customHeight="1">
      <c r="A21" s="33"/>
      <c r="B21" s="34"/>
      <c r="C21" s="33"/>
      <c r="D21" s="33"/>
      <c r="E21" s="25" t="s">
        <v>19</v>
      </c>
      <c r="F21" s="33"/>
      <c r="G21" s="33"/>
      <c r="H21" s="33"/>
      <c r="I21" s="28" t="s">
        <v>24</v>
      </c>
      <c r="J21" s="25" t="s">
        <v>1</v>
      </c>
      <c r="K21" s="33"/>
      <c r="L21" s="49"/>
      <c r="S21" s="33"/>
      <c r="T21" s="33"/>
      <c r="U21" s="33"/>
      <c r="V21" s="33"/>
      <c r="W21" s="33"/>
      <c r="X21" s="33"/>
      <c r="Y21" s="33"/>
      <c r="Z21" s="33"/>
      <c r="AA21" s="33"/>
      <c r="AB21" s="33"/>
      <c r="AC21" s="33"/>
      <c r="AD21" s="33"/>
      <c r="AE21" s="33"/>
    </row>
    <row r="22" s="2" customFormat="1" ht="6.96" customHeight="1">
      <c r="A22" s="33"/>
      <c r="B22" s="34"/>
      <c r="C22" s="33"/>
      <c r="D22" s="33"/>
      <c r="E22" s="33"/>
      <c r="F22" s="33"/>
      <c r="G22" s="33"/>
      <c r="H22" s="33"/>
      <c r="I22" s="33"/>
      <c r="J22" s="33"/>
      <c r="K22" s="33"/>
      <c r="L22" s="49"/>
      <c r="S22" s="33"/>
      <c r="T22" s="33"/>
      <c r="U22" s="33"/>
      <c r="V22" s="33"/>
      <c r="W22" s="33"/>
      <c r="X22" s="33"/>
      <c r="Y22" s="33"/>
      <c r="Z22" s="33"/>
      <c r="AA22" s="33"/>
      <c r="AB22" s="33"/>
      <c r="AC22" s="33"/>
      <c r="AD22" s="33"/>
      <c r="AE22" s="33"/>
    </row>
    <row r="23" s="2" customFormat="1" ht="12" customHeight="1">
      <c r="A23" s="33"/>
      <c r="B23" s="34"/>
      <c r="C23" s="33"/>
      <c r="D23" s="28" t="s">
        <v>28</v>
      </c>
      <c r="E23" s="33"/>
      <c r="F23" s="33"/>
      <c r="G23" s="33"/>
      <c r="H23" s="33"/>
      <c r="I23" s="28" t="s">
        <v>23</v>
      </c>
      <c r="J23" s="25" t="s">
        <v>1</v>
      </c>
      <c r="K23" s="33"/>
      <c r="L23" s="49"/>
      <c r="S23" s="33"/>
      <c r="T23" s="33"/>
      <c r="U23" s="33"/>
      <c r="V23" s="33"/>
      <c r="W23" s="33"/>
      <c r="X23" s="33"/>
      <c r="Y23" s="33"/>
      <c r="Z23" s="33"/>
      <c r="AA23" s="33"/>
      <c r="AB23" s="33"/>
      <c r="AC23" s="33"/>
      <c r="AD23" s="33"/>
      <c r="AE23" s="33"/>
    </row>
    <row r="24" s="2" customFormat="1" ht="18" customHeight="1">
      <c r="A24" s="33"/>
      <c r="B24" s="34"/>
      <c r="C24" s="33"/>
      <c r="D24" s="33"/>
      <c r="E24" s="25" t="s">
        <v>19</v>
      </c>
      <c r="F24" s="33"/>
      <c r="G24" s="33"/>
      <c r="H24" s="33"/>
      <c r="I24" s="28" t="s">
        <v>24</v>
      </c>
      <c r="J24" s="25" t="s">
        <v>1</v>
      </c>
      <c r="K24" s="33"/>
      <c r="L24" s="49"/>
      <c r="S24" s="33"/>
      <c r="T24" s="33"/>
      <c r="U24" s="33"/>
      <c r="V24" s="33"/>
      <c r="W24" s="33"/>
      <c r="X24" s="33"/>
      <c r="Y24" s="33"/>
      <c r="Z24" s="33"/>
      <c r="AA24" s="33"/>
      <c r="AB24" s="33"/>
      <c r="AC24" s="33"/>
      <c r="AD24" s="33"/>
      <c r="AE24" s="33"/>
    </row>
    <row r="25" s="2" customFormat="1" ht="6.96" customHeight="1">
      <c r="A25" s="33"/>
      <c r="B25" s="34"/>
      <c r="C25" s="33"/>
      <c r="D25" s="33"/>
      <c r="E25" s="33"/>
      <c r="F25" s="33"/>
      <c r="G25" s="33"/>
      <c r="H25" s="33"/>
      <c r="I25" s="33"/>
      <c r="J25" s="33"/>
      <c r="K25" s="33"/>
      <c r="L25" s="49"/>
      <c r="S25" s="33"/>
      <c r="T25" s="33"/>
      <c r="U25" s="33"/>
      <c r="V25" s="33"/>
      <c r="W25" s="33"/>
      <c r="X25" s="33"/>
      <c r="Y25" s="33"/>
      <c r="Z25" s="33"/>
      <c r="AA25" s="33"/>
      <c r="AB25" s="33"/>
      <c r="AC25" s="33"/>
      <c r="AD25" s="33"/>
      <c r="AE25" s="33"/>
    </row>
    <row r="26" s="2" customFormat="1" ht="12" customHeight="1">
      <c r="A26" s="33"/>
      <c r="B26" s="34"/>
      <c r="C26" s="33"/>
      <c r="D26" s="28" t="s">
        <v>29</v>
      </c>
      <c r="E26" s="33"/>
      <c r="F26" s="33"/>
      <c r="G26" s="33"/>
      <c r="H26" s="33"/>
      <c r="I26" s="33"/>
      <c r="J26" s="33"/>
      <c r="K26" s="33"/>
      <c r="L26" s="49"/>
      <c r="S26" s="33"/>
      <c r="T26" s="33"/>
      <c r="U26" s="33"/>
      <c r="V26" s="33"/>
      <c r="W26" s="33"/>
      <c r="X26" s="33"/>
      <c r="Y26" s="33"/>
      <c r="Z26" s="33"/>
      <c r="AA26" s="33"/>
      <c r="AB26" s="33"/>
      <c r="AC26" s="33"/>
      <c r="AD26" s="33"/>
      <c r="AE26" s="33"/>
    </row>
    <row r="27" s="8" customFormat="1" ht="16.5" customHeight="1">
      <c r="A27" s="121"/>
      <c r="B27" s="122"/>
      <c r="C27" s="121"/>
      <c r="D27" s="121"/>
      <c r="E27" s="29" t="s">
        <v>1</v>
      </c>
      <c r="F27" s="29"/>
      <c r="G27" s="29"/>
      <c r="H27" s="29"/>
      <c r="I27" s="121"/>
      <c r="J27" s="121"/>
      <c r="K27" s="121"/>
      <c r="L27" s="123"/>
      <c r="S27" s="121"/>
      <c r="T27" s="121"/>
      <c r="U27" s="121"/>
      <c r="V27" s="121"/>
      <c r="W27" s="121"/>
      <c r="X27" s="121"/>
      <c r="Y27" s="121"/>
      <c r="Z27" s="121"/>
      <c r="AA27" s="121"/>
      <c r="AB27" s="121"/>
      <c r="AC27" s="121"/>
      <c r="AD27" s="121"/>
      <c r="AE27" s="121"/>
    </row>
    <row r="28" s="2" customFormat="1" ht="6.96" customHeight="1">
      <c r="A28" s="33"/>
      <c r="B28" s="34"/>
      <c r="C28" s="33"/>
      <c r="D28" s="33"/>
      <c r="E28" s="33"/>
      <c r="F28" s="33"/>
      <c r="G28" s="33"/>
      <c r="H28" s="33"/>
      <c r="I28" s="33"/>
      <c r="J28" s="33"/>
      <c r="K28" s="33"/>
      <c r="L28" s="49"/>
      <c r="S28" s="33"/>
      <c r="T28" s="33"/>
      <c r="U28" s="33"/>
      <c r="V28" s="33"/>
      <c r="W28" s="33"/>
      <c r="X28" s="33"/>
      <c r="Y28" s="33"/>
      <c r="Z28" s="33"/>
      <c r="AA28" s="33"/>
      <c r="AB28" s="33"/>
      <c r="AC28" s="33"/>
      <c r="AD28" s="33"/>
      <c r="AE28" s="33"/>
    </row>
    <row r="29" s="2" customFormat="1" ht="6.96" customHeight="1">
      <c r="A29" s="33"/>
      <c r="B29" s="34"/>
      <c r="C29" s="33"/>
      <c r="D29" s="84"/>
      <c r="E29" s="84"/>
      <c r="F29" s="84"/>
      <c r="G29" s="84"/>
      <c r="H29" s="84"/>
      <c r="I29" s="84"/>
      <c r="J29" s="84"/>
      <c r="K29" s="84"/>
      <c r="L29" s="49"/>
      <c r="S29" s="33"/>
      <c r="T29" s="33"/>
      <c r="U29" s="33"/>
      <c r="V29" s="33"/>
      <c r="W29" s="33"/>
      <c r="X29" s="33"/>
      <c r="Y29" s="33"/>
      <c r="Z29" s="33"/>
      <c r="AA29" s="33"/>
      <c r="AB29" s="33"/>
      <c r="AC29" s="33"/>
      <c r="AD29" s="33"/>
      <c r="AE29" s="33"/>
    </row>
    <row r="30" s="2" customFormat="1" ht="14.4" customHeight="1">
      <c r="A30" s="33"/>
      <c r="B30" s="34"/>
      <c r="C30" s="33"/>
      <c r="D30" s="25" t="s">
        <v>104</v>
      </c>
      <c r="E30" s="33"/>
      <c r="F30" s="33"/>
      <c r="G30" s="33"/>
      <c r="H30" s="33"/>
      <c r="I30" s="33"/>
      <c r="J30" s="32">
        <f>J96</f>
        <v>95438.529999999999</v>
      </c>
      <c r="K30" s="33"/>
      <c r="L30" s="49"/>
      <c r="S30" s="33"/>
      <c r="T30" s="33"/>
      <c r="U30" s="33"/>
      <c r="V30" s="33"/>
      <c r="W30" s="33"/>
      <c r="X30" s="33"/>
      <c r="Y30" s="33"/>
      <c r="Z30" s="33"/>
      <c r="AA30" s="33"/>
      <c r="AB30" s="33"/>
      <c r="AC30" s="33"/>
      <c r="AD30" s="33"/>
      <c r="AE30" s="33"/>
    </row>
    <row r="31" s="2" customFormat="1" ht="14.4" customHeight="1">
      <c r="A31" s="33"/>
      <c r="B31" s="34"/>
      <c r="C31" s="33"/>
      <c r="D31" s="31" t="s">
        <v>105</v>
      </c>
      <c r="E31" s="33"/>
      <c r="F31" s="33"/>
      <c r="G31" s="33"/>
      <c r="H31" s="33"/>
      <c r="I31" s="33"/>
      <c r="J31" s="32">
        <f>J101</f>
        <v>0</v>
      </c>
      <c r="K31" s="33"/>
      <c r="L31" s="49"/>
      <c r="S31" s="33"/>
      <c r="T31" s="33"/>
      <c r="U31" s="33"/>
      <c r="V31" s="33"/>
      <c r="W31" s="33"/>
      <c r="X31" s="33"/>
      <c r="Y31" s="33"/>
      <c r="Z31" s="33"/>
      <c r="AA31" s="33"/>
      <c r="AB31" s="33"/>
      <c r="AC31" s="33"/>
      <c r="AD31" s="33"/>
      <c r="AE31" s="33"/>
    </row>
    <row r="32" s="2" customFormat="1" ht="25.44" customHeight="1">
      <c r="A32" s="33"/>
      <c r="B32" s="34"/>
      <c r="C32" s="33"/>
      <c r="D32" s="124" t="s">
        <v>32</v>
      </c>
      <c r="E32" s="33"/>
      <c r="F32" s="33"/>
      <c r="G32" s="33"/>
      <c r="H32" s="33"/>
      <c r="I32" s="33"/>
      <c r="J32" s="90">
        <f>ROUND(J30 + J31, 2)</f>
        <v>95438.529999999999</v>
      </c>
      <c r="K32" s="33"/>
      <c r="L32" s="49"/>
      <c r="S32" s="33"/>
      <c r="T32" s="33"/>
      <c r="U32" s="33"/>
      <c r="V32" s="33"/>
      <c r="W32" s="33"/>
      <c r="X32" s="33"/>
      <c r="Y32" s="33"/>
      <c r="Z32" s="33"/>
      <c r="AA32" s="33"/>
      <c r="AB32" s="33"/>
      <c r="AC32" s="33"/>
      <c r="AD32" s="33"/>
      <c r="AE32" s="33"/>
    </row>
    <row r="33" s="2" customFormat="1" ht="6.96" customHeight="1">
      <c r="A33" s="33"/>
      <c r="B33" s="34"/>
      <c r="C33" s="33"/>
      <c r="D33" s="84"/>
      <c r="E33" s="84"/>
      <c r="F33" s="84"/>
      <c r="G33" s="84"/>
      <c r="H33" s="84"/>
      <c r="I33" s="84"/>
      <c r="J33" s="84"/>
      <c r="K33" s="84"/>
      <c r="L33" s="49"/>
      <c r="S33" s="33"/>
      <c r="T33" s="33"/>
      <c r="U33" s="33"/>
      <c r="V33" s="33"/>
      <c r="W33" s="33"/>
      <c r="X33" s="33"/>
      <c r="Y33" s="33"/>
      <c r="Z33" s="33"/>
      <c r="AA33" s="33"/>
      <c r="AB33" s="33"/>
      <c r="AC33" s="33"/>
      <c r="AD33" s="33"/>
      <c r="AE33" s="33"/>
    </row>
    <row r="34" s="2" customFormat="1" ht="14.4" customHeight="1">
      <c r="A34" s="33"/>
      <c r="B34" s="34"/>
      <c r="C34" s="33"/>
      <c r="D34" s="33"/>
      <c r="E34" s="33"/>
      <c r="F34" s="38" t="s">
        <v>34</v>
      </c>
      <c r="G34" s="33"/>
      <c r="H34" s="33"/>
      <c r="I34" s="38" t="s">
        <v>33</v>
      </c>
      <c r="J34" s="38" t="s">
        <v>35</v>
      </c>
      <c r="K34" s="33"/>
      <c r="L34" s="49"/>
      <c r="S34" s="33"/>
      <c r="T34" s="33"/>
      <c r="U34" s="33"/>
      <c r="V34" s="33"/>
      <c r="W34" s="33"/>
      <c r="X34" s="33"/>
      <c r="Y34" s="33"/>
      <c r="Z34" s="33"/>
      <c r="AA34" s="33"/>
      <c r="AB34" s="33"/>
      <c r="AC34" s="33"/>
      <c r="AD34" s="33"/>
      <c r="AE34" s="33"/>
    </row>
    <row r="35" s="2" customFormat="1" ht="14.4" customHeight="1">
      <c r="A35" s="33"/>
      <c r="B35" s="34"/>
      <c r="C35" s="33"/>
      <c r="D35" s="125" t="s">
        <v>36</v>
      </c>
      <c r="E35" s="28" t="s">
        <v>37</v>
      </c>
      <c r="F35" s="126">
        <f>ROUND((SUM(BE101:BE102) + SUM(BE122:BE134)),  2)</f>
        <v>95438.529999999999</v>
      </c>
      <c r="G35" s="33"/>
      <c r="H35" s="33"/>
      <c r="I35" s="127">
        <v>0.20999999999999999</v>
      </c>
      <c r="J35" s="126">
        <f>ROUND(((SUM(BE101:BE102) + SUM(BE122:BE134))*I35),  2)</f>
        <v>20042.09</v>
      </c>
      <c r="K35" s="33"/>
      <c r="L35" s="49"/>
      <c r="S35" s="33"/>
      <c r="T35" s="33"/>
      <c r="U35" s="33"/>
      <c r="V35" s="33"/>
      <c r="W35" s="33"/>
      <c r="X35" s="33"/>
      <c r="Y35" s="33"/>
      <c r="Z35" s="33"/>
      <c r="AA35" s="33"/>
      <c r="AB35" s="33"/>
      <c r="AC35" s="33"/>
      <c r="AD35" s="33"/>
      <c r="AE35" s="33"/>
    </row>
    <row r="36" s="2" customFormat="1" ht="14.4" customHeight="1">
      <c r="A36" s="33"/>
      <c r="B36" s="34"/>
      <c r="C36" s="33"/>
      <c r="D36" s="33"/>
      <c r="E36" s="28" t="s">
        <v>38</v>
      </c>
      <c r="F36" s="126">
        <f>ROUND((SUM(BF101:BF102) + SUM(BF122:BF134)),  2)</f>
        <v>0</v>
      </c>
      <c r="G36" s="33"/>
      <c r="H36" s="33"/>
      <c r="I36" s="127">
        <v>0.14999999999999999</v>
      </c>
      <c r="J36" s="126">
        <f>ROUND(((SUM(BF101:BF102) + SUM(BF122:BF134))*I36),  2)</f>
        <v>0</v>
      </c>
      <c r="K36" s="33"/>
      <c r="L36" s="49"/>
      <c r="S36" s="33"/>
      <c r="T36" s="33"/>
      <c r="U36" s="33"/>
      <c r="V36" s="33"/>
      <c r="W36" s="33"/>
      <c r="X36" s="33"/>
      <c r="Y36" s="33"/>
      <c r="Z36" s="33"/>
      <c r="AA36" s="33"/>
      <c r="AB36" s="33"/>
      <c r="AC36" s="33"/>
      <c r="AD36" s="33"/>
      <c r="AE36" s="33"/>
    </row>
    <row r="37" hidden="1" s="2" customFormat="1" ht="14.4" customHeight="1">
      <c r="A37" s="33"/>
      <c r="B37" s="34"/>
      <c r="C37" s="33"/>
      <c r="D37" s="33"/>
      <c r="E37" s="28" t="s">
        <v>39</v>
      </c>
      <c r="F37" s="126">
        <f>ROUND((SUM(BG101:BG102) + SUM(BG122:BG134)),  2)</f>
        <v>0</v>
      </c>
      <c r="G37" s="33"/>
      <c r="H37" s="33"/>
      <c r="I37" s="127">
        <v>0.20999999999999999</v>
      </c>
      <c r="J37" s="126">
        <f>0</f>
        <v>0</v>
      </c>
      <c r="K37" s="33"/>
      <c r="L37" s="49"/>
      <c r="S37" s="33"/>
      <c r="T37" s="33"/>
      <c r="U37" s="33"/>
      <c r="V37" s="33"/>
      <c r="W37" s="33"/>
      <c r="X37" s="33"/>
      <c r="Y37" s="33"/>
      <c r="Z37" s="33"/>
      <c r="AA37" s="33"/>
      <c r="AB37" s="33"/>
      <c r="AC37" s="33"/>
      <c r="AD37" s="33"/>
      <c r="AE37" s="33"/>
    </row>
    <row r="38" hidden="1" s="2" customFormat="1" ht="14.4" customHeight="1">
      <c r="A38" s="33"/>
      <c r="B38" s="34"/>
      <c r="C38" s="33"/>
      <c r="D38" s="33"/>
      <c r="E38" s="28" t="s">
        <v>40</v>
      </c>
      <c r="F38" s="126">
        <f>ROUND((SUM(BH101:BH102) + SUM(BH122:BH134)),  2)</f>
        <v>0</v>
      </c>
      <c r="G38" s="33"/>
      <c r="H38" s="33"/>
      <c r="I38" s="127">
        <v>0.14999999999999999</v>
      </c>
      <c r="J38" s="126">
        <f>0</f>
        <v>0</v>
      </c>
      <c r="K38" s="33"/>
      <c r="L38" s="49"/>
      <c r="S38" s="33"/>
      <c r="T38" s="33"/>
      <c r="U38" s="33"/>
      <c r="V38" s="33"/>
      <c r="W38" s="33"/>
      <c r="X38" s="33"/>
      <c r="Y38" s="33"/>
      <c r="Z38" s="33"/>
      <c r="AA38" s="33"/>
      <c r="AB38" s="33"/>
      <c r="AC38" s="33"/>
      <c r="AD38" s="33"/>
      <c r="AE38" s="33"/>
    </row>
    <row r="39" hidden="1" s="2" customFormat="1" ht="14.4" customHeight="1">
      <c r="A39" s="33"/>
      <c r="B39" s="34"/>
      <c r="C39" s="33"/>
      <c r="D39" s="33"/>
      <c r="E39" s="28" t="s">
        <v>41</v>
      </c>
      <c r="F39" s="126">
        <f>ROUND((SUM(BI101:BI102) + SUM(BI122:BI134)),  2)</f>
        <v>0</v>
      </c>
      <c r="G39" s="33"/>
      <c r="H39" s="33"/>
      <c r="I39" s="127">
        <v>0</v>
      </c>
      <c r="J39" s="126">
        <f>0</f>
        <v>0</v>
      </c>
      <c r="K39" s="33"/>
      <c r="L39" s="49"/>
      <c r="S39" s="33"/>
      <c r="T39" s="33"/>
      <c r="U39" s="33"/>
      <c r="V39" s="33"/>
      <c r="W39" s="33"/>
      <c r="X39" s="33"/>
      <c r="Y39" s="33"/>
      <c r="Z39" s="33"/>
      <c r="AA39" s="33"/>
      <c r="AB39" s="33"/>
      <c r="AC39" s="33"/>
      <c r="AD39" s="33"/>
      <c r="AE39" s="33"/>
    </row>
    <row r="40" s="2" customFormat="1" ht="6.96" customHeight="1">
      <c r="A40" s="33"/>
      <c r="B40" s="34"/>
      <c r="C40" s="33"/>
      <c r="D40" s="33"/>
      <c r="E40" s="33"/>
      <c r="F40" s="33"/>
      <c r="G40" s="33"/>
      <c r="H40" s="33"/>
      <c r="I40" s="33"/>
      <c r="J40" s="33"/>
      <c r="K40" s="33"/>
      <c r="L40" s="49"/>
      <c r="S40" s="33"/>
      <c r="T40" s="33"/>
      <c r="U40" s="33"/>
      <c r="V40" s="33"/>
      <c r="W40" s="33"/>
      <c r="X40" s="33"/>
      <c r="Y40" s="33"/>
      <c r="Z40" s="33"/>
      <c r="AA40" s="33"/>
      <c r="AB40" s="33"/>
      <c r="AC40" s="33"/>
      <c r="AD40" s="33"/>
      <c r="AE40" s="33"/>
    </row>
    <row r="41" s="2" customFormat="1" ht="25.44" customHeight="1">
      <c r="A41" s="33"/>
      <c r="B41" s="34"/>
      <c r="C41" s="116"/>
      <c r="D41" s="128" t="s">
        <v>42</v>
      </c>
      <c r="E41" s="75"/>
      <c r="F41" s="75"/>
      <c r="G41" s="129" t="s">
        <v>43</v>
      </c>
      <c r="H41" s="130" t="s">
        <v>44</v>
      </c>
      <c r="I41" s="75"/>
      <c r="J41" s="131">
        <f>SUM(J32:J39)</f>
        <v>115480.62</v>
      </c>
      <c r="K41" s="132"/>
      <c r="L41" s="49"/>
      <c r="S41" s="33"/>
      <c r="T41" s="33"/>
      <c r="U41" s="33"/>
      <c r="V41" s="33"/>
      <c r="W41" s="33"/>
      <c r="X41" s="33"/>
      <c r="Y41" s="33"/>
      <c r="Z41" s="33"/>
      <c r="AA41" s="33"/>
      <c r="AB41" s="33"/>
      <c r="AC41" s="33"/>
      <c r="AD41" s="33"/>
      <c r="AE41" s="33"/>
    </row>
    <row r="42" s="2" customFormat="1" ht="14.4" customHeight="1">
      <c r="A42" s="33"/>
      <c r="B42" s="34"/>
      <c r="C42" s="33"/>
      <c r="D42" s="33"/>
      <c r="E42" s="33"/>
      <c r="F42" s="33"/>
      <c r="G42" s="33"/>
      <c r="H42" s="33"/>
      <c r="I42" s="33"/>
      <c r="J42" s="33"/>
      <c r="K42" s="33"/>
      <c r="L42" s="49"/>
      <c r="S42" s="33"/>
      <c r="T42" s="33"/>
      <c r="U42" s="33"/>
      <c r="V42" s="33"/>
      <c r="W42" s="33"/>
      <c r="X42" s="33"/>
      <c r="Y42" s="33"/>
      <c r="Z42" s="33"/>
      <c r="AA42" s="33"/>
      <c r="AB42" s="33"/>
      <c r="AC42" s="33"/>
      <c r="AD42" s="33"/>
      <c r="AE42" s="33"/>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49"/>
      <c r="D50" s="50" t="s">
        <v>45</v>
      </c>
      <c r="E50" s="51"/>
      <c r="F50" s="51"/>
      <c r="G50" s="50" t="s">
        <v>46</v>
      </c>
      <c r="H50" s="51"/>
      <c r="I50" s="51"/>
      <c r="J50" s="51"/>
      <c r="K50" s="51"/>
      <c r="L50" s="49"/>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3"/>
      <c r="B61" s="34"/>
      <c r="C61" s="33"/>
      <c r="D61" s="52" t="s">
        <v>47</v>
      </c>
      <c r="E61" s="36"/>
      <c r="F61" s="133" t="s">
        <v>48</v>
      </c>
      <c r="G61" s="52" t="s">
        <v>47</v>
      </c>
      <c r="H61" s="36"/>
      <c r="I61" s="36"/>
      <c r="J61" s="134" t="s">
        <v>48</v>
      </c>
      <c r="K61" s="36"/>
      <c r="L61" s="49"/>
      <c r="S61" s="33"/>
      <c r="T61" s="33"/>
      <c r="U61" s="33"/>
      <c r="V61" s="33"/>
      <c r="W61" s="33"/>
      <c r="X61" s="33"/>
      <c r="Y61" s="33"/>
      <c r="Z61" s="33"/>
      <c r="AA61" s="33"/>
      <c r="AB61" s="33"/>
      <c r="AC61" s="33"/>
      <c r="AD61" s="33"/>
      <c r="AE61" s="33"/>
    </row>
    <row r="62">
      <c r="B62" s="21"/>
      <c r="L62" s="21"/>
    </row>
    <row r="63">
      <c r="B63" s="21"/>
      <c r="L63" s="21"/>
    </row>
    <row r="64">
      <c r="B64" s="21"/>
      <c r="L64" s="21"/>
    </row>
    <row r="65" s="2" customFormat="1">
      <c r="A65" s="33"/>
      <c r="B65" s="34"/>
      <c r="C65" s="33"/>
      <c r="D65" s="50" t="s">
        <v>49</v>
      </c>
      <c r="E65" s="53"/>
      <c r="F65" s="53"/>
      <c r="G65" s="50" t="s">
        <v>50</v>
      </c>
      <c r="H65" s="53"/>
      <c r="I65" s="53"/>
      <c r="J65" s="53"/>
      <c r="K65" s="53"/>
      <c r="L65" s="49"/>
      <c r="S65" s="33"/>
      <c r="T65" s="33"/>
      <c r="U65" s="33"/>
      <c r="V65" s="33"/>
      <c r="W65" s="33"/>
      <c r="X65" s="33"/>
      <c r="Y65" s="33"/>
      <c r="Z65" s="33"/>
      <c r="AA65" s="33"/>
      <c r="AB65" s="33"/>
      <c r="AC65" s="33"/>
      <c r="AD65" s="33"/>
      <c r="AE65" s="33"/>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3"/>
      <c r="B76" s="34"/>
      <c r="C76" s="33"/>
      <c r="D76" s="52" t="s">
        <v>47</v>
      </c>
      <c r="E76" s="36"/>
      <c r="F76" s="133" t="s">
        <v>48</v>
      </c>
      <c r="G76" s="52" t="s">
        <v>47</v>
      </c>
      <c r="H76" s="36"/>
      <c r="I76" s="36"/>
      <c r="J76" s="134" t="s">
        <v>48</v>
      </c>
      <c r="K76" s="36"/>
      <c r="L76" s="49"/>
      <c r="S76" s="33"/>
      <c r="T76" s="33"/>
      <c r="U76" s="33"/>
      <c r="V76" s="33"/>
      <c r="W76" s="33"/>
      <c r="X76" s="33"/>
      <c r="Y76" s="33"/>
      <c r="Z76" s="33"/>
      <c r="AA76" s="33"/>
      <c r="AB76" s="33"/>
      <c r="AC76" s="33"/>
      <c r="AD76" s="33"/>
      <c r="AE76" s="33"/>
    </row>
    <row r="77" s="2" customFormat="1" ht="14.4" customHeight="1">
      <c r="A77" s="33"/>
      <c r="B77" s="54"/>
      <c r="C77" s="55"/>
      <c r="D77" s="55"/>
      <c r="E77" s="55"/>
      <c r="F77" s="55"/>
      <c r="G77" s="55"/>
      <c r="H77" s="55"/>
      <c r="I77" s="55"/>
      <c r="J77" s="55"/>
      <c r="K77" s="55"/>
      <c r="L77" s="49"/>
      <c r="S77" s="33"/>
      <c r="T77" s="33"/>
      <c r="U77" s="33"/>
      <c r="V77" s="33"/>
      <c r="W77" s="33"/>
      <c r="X77" s="33"/>
      <c r="Y77" s="33"/>
      <c r="Z77" s="33"/>
      <c r="AA77" s="33"/>
      <c r="AB77" s="33"/>
      <c r="AC77" s="33"/>
      <c r="AD77" s="33"/>
      <c r="AE77" s="33"/>
    </row>
    <row r="81" s="2" customFormat="1" ht="6.96" customHeight="1">
      <c r="A81" s="33"/>
      <c r="B81" s="56"/>
      <c r="C81" s="57"/>
      <c r="D81" s="57"/>
      <c r="E81" s="57"/>
      <c r="F81" s="57"/>
      <c r="G81" s="57"/>
      <c r="H81" s="57"/>
      <c r="I81" s="57"/>
      <c r="J81" s="57"/>
      <c r="K81" s="57"/>
      <c r="L81" s="49"/>
      <c r="S81" s="33"/>
      <c r="T81" s="33"/>
      <c r="U81" s="33"/>
      <c r="V81" s="33"/>
      <c r="W81" s="33"/>
      <c r="X81" s="33"/>
      <c r="Y81" s="33"/>
      <c r="Z81" s="33"/>
      <c r="AA81" s="33"/>
      <c r="AB81" s="33"/>
      <c r="AC81" s="33"/>
      <c r="AD81" s="33"/>
      <c r="AE81" s="33"/>
    </row>
    <row r="82" s="2" customFormat="1" ht="24.96" customHeight="1">
      <c r="A82" s="33"/>
      <c r="B82" s="34"/>
      <c r="C82" s="22" t="s">
        <v>106</v>
      </c>
      <c r="D82" s="33"/>
      <c r="E82" s="33"/>
      <c r="F82" s="33"/>
      <c r="G82" s="33"/>
      <c r="H82" s="33"/>
      <c r="I82" s="33"/>
      <c r="J82" s="33"/>
      <c r="K82" s="33"/>
      <c r="L82" s="49"/>
      <c r="S82" s="33"/>
      <c r="T82" s="33"/>
      <c r="U82" s="33"/>
      <c r="V82" s="33"/>
      <c r="W82" s="33"/>
      <c r="X82" s="33"/>
      <c r="Y82" s="33"/>
      <c r="Z82" s="33"/>
      <c r="AA82" s="33"/>
      <c r="AB82" s="33"/>
      <c r="AC82" s="33"/>
      <c r="AD82" s="33"/>
      <c r="AE82" s="33"/>
    </row>
    <row r="83" s="2" customFormat="1" ht="6.96" customHeight="1">
      <c r="A83" s="33"/>
      <c r="B83" s="34"/>
      <c r="C83" s="33"/>
      <c r="D83" s="33"/>
      <c r="E83" s="33"/>
      <c r="F83" s="33"/>
      <c r="G83" s="33"/>
      <c r="H83" s="33"/>
      <c r="I83" s="33"/>
      <c r="J83" s="33"/>
      <c r="K83" s="33"/>
      <c r="L83" s="49"/>
      <c r="S83" s="33"/>
      <c r="T83" s="33"/>
      <c r="U83" s="33"/>
      <c r="V83" s="33"/>
      <c r="W83" s="33"/>
      <c r="X83" s="33"/>
      <c r="Y83" s="33"/>
      <c r="Z83" s="33"/>
      <c r="AA83" s="33"/>
      <c r="AB83" s="33"/>
      <c r="AC83" s="33"/>
      <c r="AD83" s="33"/>
      <c r="AE83" s="33"/>
    </row>
    <row r="84" s="2" customFormat="1" ht="12" customHeight="1">
      <c r="A84" s="33"/>
      <c r="B84" s="34"/>
      <c r="C84" s="28" t="s">
        <v>14</v>
      </c>
      <c r="D84" s="33"/>
      <c r="E84" s="33"/>
      <c r="F84" s="33"/>
      <c r="G84" s="33"/>
      <c r="H84" s="33"/>
      <c r="I84" s="33"/>
      <c r="J84" s="33"/>
      <c r="K84" s="33"/>
      <c r="L84" s="49"/>
      <c r="S84" s="33"/>
      <c r="T84" s="33"/>
      <c r="U84" s="33"/>
      <c r="V84" s="33"/>
      <c r="W84" s="33"/>
      <c r="X84" s="33"/>
      <c r="Y84" s="33"/>
      <c r="Z84" s="33"/>
      <c r="AA84" s="33"/>
      <c r="AB84" s="33"/>
      <c r="AC84" s="33"/>
      <c r="AD84" s="33"/>
      <c r="AE84" s="33"/>
    </row>
    <row r="85" s="2" customFormat="1" ht="16.5" customHeight="1">
      <c r="A85" s="33"/>
      <c r="B85" s="34"/>
      <c r="C85" s="33"/>
      <c r="D85" s="33"/>
      <c r="E85" s="120" t="str">
        <f>E7</f>
        <v>02 - BIM rozpočet</v>
      </c>
      <c r="F85" s="28"/>
      <c r="G85" s="28"/>
      <c r="H85" s="28"/>
      <c r="I85" s="33"/>
      <c r="J85" s="33"/>
      <c r="K85" s="33"/>
      <c r="L85" s="49"/>
      <c r="S85" s="33"/>
      <c r="T85" s="33"/>
      <c r="U85" s="33"/>
      <c r="V85" s="33"/>
      <c r="W85" s="33"/>
      <c r="X85" s="33"/>
      <c r="Y85" s="33"/>
      <c r="Z85" s="33"/>
      <c r="AA85" s="33"/>
      <c r="AB85" s="33"/>
      <c r="AC85" s="33"/>
      <c r="AD85" s="33"/>
      <c r="AE85" s="33"/>
    </row>
    <row r="86" s="2" customFormat="1" ht="12" customHeight="1">
      <c r="A86" s="33"/>
      <c r="B86" s="34"/>
      <c r="C86" s="28" t="s">
        <v>102</v>
      </c>
      <c r="D86" s="33"/>
      <c r="E86" s="33"/>
      <c r="F86" s="33"/>
      <c r="G86" s="33"/>
      <c r="H86" s="33"/>
      <c r="I86" s="33"/>
      <c r="J86" s="33"/>
      <c r="K86" s="33"/>
      <c r="L86" s="49"/>
      <c r="S86" s="33"/>
      <c r="T86" s="33"/>
      <c r="U86" s="33"/>
      <c r="V86" s="33"/>
      <c r="W86" s="33"/>
      <c r="X86" s="33"/>
      <c r="Y86" s="33"/>
      <c r="Z86" s="33"/>
      <c r="AA86" s="33"/>
      <c r="AB86" s="33"/>
      <c r="AC86" s="33"/>
      <c r="AD86" s="33"/>
      <c r="AE86" s="33"/>
    </row>
    <row r="87" s="2" customFormat="1" ht="16.5" customHeight="1">
      <c r="A87" s="33"/>
      <c r="B87" s="34"/>
      <c r="C87" s="33"/>
      <c r="D87" s="33"/>
      <c r="E87" s="61" t="str">
        <f>E9</f>
        <v>c - Terasa</v>
      </c>
      <c r="F87" s="33"/>
      <c r="G87" s="33"/>
      <c r="H87" s="33"/>
      <c r="I87" s="33"/>
      <c r="J87" s="33"/>
      <c r="K87" s="33"/>
      <c r="L87" s="49"/>
      <c r="S87" s="33"/>
      <c r="T87" s="33"/>
      <c r="U87" s="33"/>
      <c r="V87" s="33"/>
      <c r="W87" s="33"/>
      <c r="X87" s="33"/>
      <c r="Y87" s="33"/>
      <c r="Z87" s="33"/>
      <c r="AA87" s="33"/>
      <c r="AB87" s="33"/>
      <c r="AC87" s="33"/>
      <c r="AD87" s="33"/>
      <c r="AE87" s="33"/>
    </row>
    <row r="88" s="2" customFormat="1" ht="6.96" customHeight="1">
      <c r="A88" s="33"/>
      <c r="B88" s="34"/>
      <c r="C88" s="33"/>
      <c r="D88" s="33"/>
      <c r="E88" s="33"/>
      <c r="F88" s="33"/>
      <c r="G88" s="33"/>
      <c r="H88" s="33"/>
      <c r="I88" s="33"/>
      <c r="J88" s="33"/>
      <c r="K88" s="33"/>
      <c r="L88" s="49"/>
      <c r="S88" s="33"/>
      <c r="T88" s="33"/>
      <c r="U88" s="33"/>
      <c r="V88" s="33"/>
      <c r="W88" s="33"/>
      <c r="X88" s="33"/>
      <c r="Y88" s="33"/>
      <c r="Z88" s="33"/>
      <c r="AA88" s="33"/>
      <c r="AB88" s="33"/>
      <c r="AC88" s="33"/>
      <c r="AD88" s="33"/>
      <c r="AE88" s="33"/>
    </row>
    <row r="89" s="2" customFormat="1" ht="12" customHeight="1">
      <c r="A89" s="33"/>
      <c r="B89" s="34"/>
      <c r="C89" s="28" t="s">
        <v>18</v>
      </c>
      <c r="D89" s="33"/>
      <c r="E89" s="33"/>
      <c r="F89" s="25" t="str">
        <f>F12</f>
        <v xml:space="preserve"> </v>
      </c>
      <c r="G89" s="33"/>
      <c r="H89" s="33"/>
      <c r="I89" s="28" t="s">
        <v>20</v>
      </c>
      <c r="J89" s="63" t="str">
        <f>IF(J12="","",J12)</f>
        <v>12. 5. 2020</v>
      </c>
      <c r="K89" s="33"/>
      <c r="L89" s="49"/>
      <c r="S89" s="33"/>
      <c r="T89" s="33"/>
      <c r="U89" s="33"/>
      <c r="V89" s="33"/>
      <c r="W89" s="33"/>
      <c r="X89" s="33"/>
      <c r="Y89" s="33"/>
      <c r="Z89" s="33"/>
      <c r="AA89" s="33"/>
      <c r="AB89" s="33"/>
      <c r="AC89" s="33"/>
      <c r="AD89" s="33"/>
      <c r="AE89" s="33"/>
    </row>
    <row r="90" s="2" customFormat="1" ht="6.96" customHeight="1">
      <c r="A90" s="33"/>
      <c r="B90" s="34"/>
      <c r="C90" s="33"/>
      <c r="D90" s="33"/>
      <c r="E90" s="33"/>
      <c r="F90" s="33"/>
      <c r="G90" s="33"/>
      <c r="H90" s="33"/>
      <c r="I90" s="33"/>
      <c r="J90" s="33"/>
      <c r="K90" s="33"/>
      <c r="L90" s="49"/>
      <c r="S90" s="33"/>
      <c r="T90" s="33"/>
      <c r="U90" s="33"/>
      <c r="V90" s="33"/>
      <c r="W90" s="33"/>
      <c r="X90" s="33"/>
      <c r="Y90" s="33"/>
      <c r="Z90" s="33"/>
      <c r="AA90" s="33"/>
      <c r="AB90" s="33"/>
      <c r="AC90" s="33"/>
      <c r="AD90" s="33"/>
      <c r="AE90" s="33"/>
    </row>
    <row r="91" s="2" customFormat="1" ht="15.15" customHeight="1">
      <c r="A91" s="33"/>
      <c r="B91" s="34"/>
      <c r="C91" s="28" t="s">
        <v>22</v>
      </c>
      <c r="D91" s="33"/>
      <c r="E91" s="33"/>
      <c r="F91" s="25" t="str">
        <f>E15</f>
        <v xml:space="preserve"> </v>
      </c>
      <c r="G91" s="33"/>
      <c r="H91" s="33"/>
      <c r="I91" s="28" t="s">
        <v>26</v>
      </c>
      <c r="J91" s="29" t="str">
        <f>E21</f>
        <v xml:space="preserve"> </v>
      </c>
      <c r="K91" s="33"/>
      <c r="L91" s="49"/>
      <c r="S91" s="33"/>
      <c r="T91" s="33"/>
      <c r="U91" s="33"/>
      <c r="V91" s="33"/>
      <c r="W91" s="33"/>
      <c r="X91" s="33"/>
      <c r="Y91" s="33"/>
      <c r="Z91" s="33"/>
      <c r="AA91" s="33"/>
      <c r="AB91" s="33"/>
      <c r="AC91" s="33"/>
      <c r="AD91" s="33"/>
      <c r="AE91" s="33"/>
    </row>
    <row r="92" s="2" customFormat="1" ht="15.15" customHeight="1">
      <c r="A92" s="33"/>
      <c r="B92" s="34"/>
      <c r="C92" s="28" t="s">
        <v>25</v>
      </c>
      <c r="D92" s="33"/>
      <c r="E92" s="33"/>
      <c r="F92" s="25" t="str">
        <f>IF(E18="","",E18)</f>
        <v xml:space="preserve"> </v>
      </c>
      <c r="G92" s="33"/>
      <c r="H92" s="33"/>
      <c r="I92" s="28" t="s">
        <v>28</v>
      </c>
      <c r="J92" s="29" t="str">
        <f>E24</f>
        <v xml:space="preserve"> </v>
      </c>
      <c r="K92" s="33"/>
      <c r="L92" s="49"/>
      <c r="S92" s="33"/>
      <c r="T92" s="33"/>
      <c r="U92" s="33"/>
      <c r="V92" s="33"/>
      <c r="W92" s="33"/>
      <c r="X92" s="33"/>
      <c r="Y92" s="33"/>
      <c r="Z92" s="33"/>
      <c r="AA92" s="33"/>
      <c r="AB92" s="33"/>
      <c r="AC92" s="33"/>
      <c r="AD92" s="33"/>
      <c r="AE92" s="33"/>
    </row>
    <row r="93" s="2" customFormat="1" ht="10.32" customHeight="1">
      <c r="A93" s="33"/>
      <c r="B93" s="34"/>
      <c r="C93" s="33"/>
      <c r="D93" s="33"/>
      <c r="E93" s="33"/>
      <c r="F93" s="33"/>
      <c r="G93" s="33"/>
      <c r="H93" s="33"/>
      <c r="I93" s="33"/>
      <c r="J93" s="33"/>
      <c r="K93" s="33"/>
      <c r="L93" s="49"/>
      <c r="S93" s="33"/>
      <c r="T93" s="33"/>
      <c r="U93" s="33"/>
      <c r="V93" s="33"/>
      <c r="W93" s="33"/>
      <c r="X93" s="33"/>
      <c r="Y93" s="33"/>
      <c r="Z93" s="33"/>
      <c r="AA93" s="33"/>
      <c r="AB93" s="33"/>
      <c r="AC93" s="33"/>
      <c r="AD93" s="33"/>
      <c r="AE93" s="33"/>
    </row>
    <row r="94" s="2" customFormat="1" ht="29.28" customHeight="1">
      <c r="A94" s="33"/>
      <c r="B94" s="34"/>
      <c r="C94" s="135" t="s">
        <v>107</v>
      </c>
      <c r="D94" s="116"/>
      <c r="E94" s="116"/>
      <c r="F94" s="116"/>
      <c r="G94" s="116"/>
      <c r="H94" s="116"/>
      <c r="I94" s="116"/>
      <c r="J94" s="136" t="s">
        <v>108</v>
      </c>
      <c r="K94" s="116"/>
      <c r="L94" s="49"/>
      <c r="S94" s="33"/>
      <c r="T94" s="33"/>
      <c r="U94" s="33"/>
      <c r="V94" s="33"/>
      <c r="W94" s="33"/>
      <c r="X94" s="33"/>
      <c r="Y94" s="33"/>
      <c r="Z94" s="33"/>
      <c r="AA94" s="33"/>
      <c r="AB94" s="33"/>
      <c r="AC94" s="33"/>
      <c r="AD94" s="33"/>
      <c r="AE94" s="33"/>
    </row>
    <row r="95" s="2" customFormat="1" ht="10.32" customHeight="1">
      <c r="A95" s="33"/>
      <c r="B95" s="34"/>
      <c r="C95" s="33"/>
      <c r="D95" s="33"/>
      <c r="E95" s="33"/>
      <c r="F95" s="33"/>
      <c r="G95" s="33"/>
      <c r="H95" s="33"/>
      <c r="I95" s="33"/>
      <c r="J95" s="33"/>
      <c r="K95" s="33"/>
      <c r="L95" s="49"/>
      <c r="S95" s="33"/>
      <c r="T95" s="33"/>
      <c r="U95" s="33"/>
      <c r="V95" s="33"/>
      <c r="W95" s="33"/>
      <c r="X95" s="33"/>
      <c r="Y95" s="33"/>
      <c r="Z95" s="33"/>
      <c r="AA95" s="33"/>
      <c r="AB95" s="33"/>
      <c r="AC95" s="33"/>
      <c r="AD95" s="33"/>
      <c r="AE95" s="33"/>
    </row>
    <row r="96" s="2" customFormat="1" ht="22.8" customHeight="1">
      <c r="A96" s="33"/>
      <c r="B96" s="34"/>
      <c r="C96" s="137" t="s">
        <v>109</v>
      </c>
      <c r="D96" s="33"/>
      <c r="E96" s="33"/>
      <c r="F96" s="33"/>
      <c r="G96" s="33"/>
      <c r="H96" s="33"/>
      <c r="I96" s="33"/>
      <c r="J96" s="90">
        <f>J122</f>
        <v>95438.529999999999</v>
      </c>
      <c r="K96" s="33"/>
      <c r="L96" s="49"/>
      <c r="S96" s="33"/>
      <c r="T96" s="33"/>
      <c r="U96" s="33"/>
      <c r="V96" s="33"/>
      <c r="W96" s="33"/>
      <c r="X96" s="33"/>
      <c r="Y96" s="33"/>
      <c r="Z96" s="33"/>
      <c r="AA96" s="33"/>
      <c r="AB96" s="33"/>
      <c r="AC96" s="33"/>
      <c r="AD96" s="33"/>
      <c r="AE96" s="33"/>
      <c r="AU96" s="18" t="s">
        <v>110</v>
      </c>
    </row>
    <row r="97" s="9" customFormat="1" ht="24.96" customHeight="1">
      <c r="A97" s="9"/>
      <c r="B97" s="138"/>
      <c r="C97" s="9"/>
      <c r="D97" s="139" t="s">
        <v>115</v>
      </c>
      <c r="E97" s="140"/>
      <c r="F97" s="140"/>
      <c r="G97" s="140"/>
      <c r="H97" s="140"/>
      <c r="I97" s="140"/>
      <c r="J97" s="141">
        <f>J123</f>
        <v>95438.529999999999</v>
      </c>
      <c r="K97" s="9"/>
      <c r="L97" s="138"/>
      <c r="S97" s="9"/>
      <c r="T97" s="9"/>
      <c r="U97" s="9"/>
      <c r="V97" s="9"/>
      <c r="W97" s="9"/>
      <c r="X97" s="9"/>
      <c r="Y97" s="9"/>
      <c r="Z97" s="9"/>
      <c r="AA97" s="9"/>
      <c r="AB97" s="9"/>
      <c r="AC97" s="9"/>
      <c r="AD97" s="9"/>
      <c r="AE97" s="9"/>
    </row>
    <row r="98" s="10" customFormat="1" ht="19.92" customHeight="1">
      <c r="A98" s="10"/>
      <c r="B98" s="142"/>
      <c r="C98" s="10"/>
      <c r="D98" s="143" t="s">
        <v>230</v>
      </c>
      <c r="E98" s="144"/>
      <c r="F98" s="144"/>
      <c r="G98" s="144"/>
      <c r="H98" s="144"/>
      <c r="I98" s="144"/>
      <c r="J98" s="145">
        <f>J124</f>
        <v>95438.529999999999</v>
      </c>
      <c r="K98" s="10"/>
      <c r="L98" s="142"/>
      <c r="S98" s="10"/>
      <c r="T98" s="10"/>
      <c r="U98" s="10"/>
      <c r="V98" s="10"/>
      <c r="W98" s="10"/>
      <c r="X98" s="10"/>
      <c r="Y98" s="10"/>
      <c r="Z98" s="10"/>
      <c r="AA98" s="10"/>
      <c r="AB98" s="10"/>
      <c r="AC98" s="10"/>
      <c r="AD98" s="10"/>
      <c r="AE98" s="10"/>
    </row>
    <row r="99" s="2" customFormat="1" ht="21.84" customHeight="1">
      <c r="A99" s="33"/>
      <c r="B99" s="34"/>
      <c r="C99" s="33"/>
      <c r="D99" s="33"/>
      <c r="E99" s="33"/>
      <c r="F99" s="33"/>
      <c r="G99" s="33"/>
      <c r="H99" s="33"/>
      <c r="I99" s="33"/>
      <c r="J99" s="33"/>
      <c r="K99" s="33"/>
      <c r="L99" s="49"/>
      <c r="S99" s="33"/>
      <c r="T99" s="33"/>
      <c r="U99" s="33"/>
      <c r="V99" s="33"/>
      <c r="W99" s="33"/>
      <c r="X99" s="33"/>
      <c r="Y99" s="33"/>
      <c r="Z99" s="33"/>
      <c r="AA99" s="33"/>
      <c r="AB99" s="33"/>
      <c r="AC99" s="33"/>
      <c r="AD99" s="33"/>
      <c r="AE99" s="33"/>
    </row>
    <row r="100" s="2" customFormat="1" ht="6.96" customHeight="1">
      <c r="A100" s="33"/>
      <c r="B100" s="34"/>
      <c r="C100" s="33"/>
      <c r="D100" s="33"/>
      <c r="E100" s="33"/>
      <c r="F100" s="33"/>
      <c r="G100" s="33"/>
      <c r="H100" s="33"/>
      <c r="I100" s="33"/>
      <c r="J100" s="33"/>
      <c r="K100" s="33"/>
      <c r="L100" s="49"/>
      <c r="S100" s="33"/>
      <c r="T100" s="33"/>
      <c r="U100" s="33"/>
      <c r="V100" s="33"/>
      <c r="W100" s="33"/>
      <c r="X100" s="33"/>
      <c r="Y100" s="33"/>
      <c r="Z100" s="33"/>
      <c r="AA100" s="33"/>
      <c r="AB100" s="33"/>
      <c r="AC100" s="33"/>
      <c r="AD100" s="33"/>
      <c r="AE100" s="33"/>
    </row>
    <row r="101" s="2" customFormat="1" ht="29.28" customHeight="1">
      <c r="A101" s="33"/>
      <c r="B101" s="34"/>
      <c r="C101" s="137" t="s">
        <v>118</v>
      </c>
      <c r="D101" s="33"/>
      <c r="E101" s="33"/>
      <c r="F101" s="33"/>
      <c r="G101" s="33"/>
      <c r="H101" s="33"/>
      <c r="I101" s="33"/>
      <c r="J101" s="146">
        <v>0</v>
      </c>
      <c r="K101" s="33"/>
      <c r="L101" s="49"/>
      <c r="N101" s="147" t="s">
        <v>36</v>
      </c>
      <c r="S101" s="33"/>
      <c r="T101" s="33"/>
      <c r="U101" s="33"/>
      <c r="V101" s="33"/>
      <c r="W101" s="33"/>
      <c r="X101" s="33"/>
      <c r="Y101" s="33"/>
      <c r="Z101" s="33"/>
      <c r="AA101" s="33"/>
      <c r="AB101" s="33"/>
      <c r="AC101" s="33"/>
      <c r="AD101" s="33"/>
      <c r="AE101" s="33"/>
    </row>
    <row r="102" s="2" customFormat="1" ht="18" customHeight="1">
      <c r="A102" s="33"/>
      <c r="B102" s="34"/>
      <c r="C102" s="33"/>
      <c r="D102" s="33"/>
      <c r="E102" s="33"/>
      <c r="F102" s="33"/>
      <c r="G102" s="33"/>
      <c r="H102" s="33"/>
      <c r="I102" s="33"/>
      <c r="J102" s="33"/>
      <c r="K102" s="33"/>
      <c r="L102" s="49"/>
      <c r="S102" s="33"/>
      <c r="T102" s="33"/>
      <c r="U102" s="33"/>
      <c r="V102" s="33"/>
      <c r="W102" s="33"/>
      <c r="X102" s="33"/>
      <c r="Y102" s="33"/>
      <c r="Z102" s="33"/>
      <c r="AA102" s="33"/>
      <c r="AB102" s="33"/>
      <c r="AC102" s="33"/>
      <c r="AD102" s="33"/>
      <c r="AE102" s="33"/>
    </row>
    <row r="103" s="2" customFormat="1" ht="29.28" customHeight="1">
      <c r="A103" s="33"/>
      <c r="B103" s="34"/>
      <c r="C103" s="115" t="s">
        <v>100</v>
      </c>
      <c r="D103" s="116"/>
      <c r="E103" s="116"/>
      <c r="F103" s="116"/>
      <c r="G103" s="116"/>
      <c r="H103" s="116"/>
      <c r="I103" s="116"/>
      <c r="J103" s="117">
        <f>ROUND(J96+J101,2)</f>
        <v>95438.529999999999</v>
      </c>
      <c r="K103" s="116"/>
      <c r="L103" s="49"/>
      <c r="S103" s="33"/>
      <c r="T103" s="33"/>
      <c r="U103" s="33"/>
      <c r="V103" s="33"/>
      <c r="W103" s="33"/>
      <c r="X103" s="33"/>
      <c r="Y103" s="33"/>
      <c r="Z103" s="33"/>
      <c r="AA103" s="33"/>
      <c r="AB103" s="33"/>
      <c r="AC103" s="33"/>
      <c r="AD103" s="33"/>
      <c r="AE103" s="33"/>
    </row>
    <row r="104" s="2" customFormat="1" ht="6.96" customHeight="1">
      <c r="A104" s="33"/>
      <c r="B104" s="54"/>
      <c r="C104" s="55"/>
      <c r="D104" s="55"/>
      <c r="E104" s="55"/>
      <c r="F104" s="55"/>
      <c r="G104" s="55"/>
      <c r="H104" s="55"/>
      <c r="I104" s="55"/>
      <c r="J104" s="55"/>
      <c r="K104" s="55"/>
      <c r="L104" s="49"/>
      <c r="S104" s="33"/>
      <c r="T104" s="33"/>
      <c r="U104" s="33"/>
      <c r="V104" s="33"/>
      <c r="W104" s="33"/>
      <c r="X104" s="33"/>
      <c r="Y104" s="33"/>
      <c r="Z104" s="33"/>
      <c r="AA104" s="33"/>
      <c r="AB104" s="33"/>
      <c r="AC104" s="33"/>
      <c r="AD104" s="33"/>
      <c r="AE104" s="33"/>
    </row>
    <row r="108" s="2" customFormat="1" ht="6.96" customHeight="1">
      <c r="A108" s="33"/>
      <c r="B108" s="56"/>
      <c r="C108" s="57"/>
      <c r="D108" s="57"/>
      <c r="E108" s="57"/>
      <c r="F108" s="57"/>
      <c r="G108" s="57"/>
      <c r="H108" s="57"/>
      <c r="I108" s="57"/>
      <c r="J108" s="57"/>
      <c r="K108" s="57"/>
      <c r="L108" s="49"/>
      <c r="S108" s="33"/>
      <c r="T108" s="33"/>
      <c r="U108" s="33"/>
      <c r="V108" s="33"/>
      <c r="W108" s="33"/>
      <c r="X108" s="33"/>
      <c r="Y108" s="33"/>
      <c r="Z108" s="33"/>
      <c r="AA108" s="33"/>
      <c r="AB108" s="33"/>
      <c r="AC108" s="33"/>
      <c r="AD108" s="33"/>
      <c r="AE108" s="33"/>
    </row>
    <row r="109" s="2" customFormat="1" ht="24.96" customHeight="1">
      <c r="A109" s="33"/>
      <c r="B109" s="34"/>
      <c r="C109" s="22" t="s">
        <v>119</v>
      </c>
      <c r="D109" s="33"/>
      <c r="E109" s="33"/>
      <c r="F109" s="33"/>
      <c r="G109" s="33"/>
      <c r="H109" s="33"/>
      <c r="I109" s="33"/>
      <c r="J109" s="33"/>
      <c r="K109" s="33"/>
      <c r="L109" s="49"/>
      <c r="S109" s="33"/>
      <c r="T109" s="33"/>
      <c r="U109" s="33"/>
      <c r="V109" s="33"/>
      <c r="W109" s="33"/>
      <c r="X109" s="33"/>
      <c r="Y109" s="33"/>
      <c r="Z109" s="33"/>
      <c r="AA109" s="33"/>
      <c r="AB109" s="33"/>
      <c r="AC109" s="33"/>
      <c r="AD109" s="33"/>
      <c r="AE109" s="33"/>
    </row>
    <row r="110" s="2" customFormat="1" ht="6.96" customHeight="1">
      <c r="A110" s="33"/>
      <c r="B110" s="34"/>
      <c r="C110" s="33"/>
      <c r="D110" s="33"/>
      <c r="E110" s="33"/>
      <c r="F110" s="33"/>
      <c r="G110" s="33"/>
      <c r="H110" s="33"/>
      <c r="I110" s="33"/>
      <c r="J110" s="33"/>
      <c r="K110" s="33"/>
      <c r="L110" s="49"/>
      <c r="S110" s="33"/>
      <c r="T110" s="33"/>
      <c r="U110" s="33"/>
      <c r="V110" s="33"/>
      <c r="W110" s="33"/>
      <c r="X110" s="33"/>
      <c r="Y110" s="33"/>
      <c r="Z110" s="33"/>
      <c r="AA110" s="33"/>
      <c r="AB110" s="33"/>
      <c r="AC110" s="33"/>
      <c r="AD110" s="33"/>
      <c r="AE110" s="33"/>
    </row>
    <row r="111" s="2" customFormat="1" ht="12" customHeight="1">
      <c r="A111" s="33"/>
      <c r="B111" s="34"/>
      <c r="C111" s="28" t="s">
        <v>14</v>
      </c>
      <c r="D111" s="33"/>
      <c r="E111" s="33"/>
      <c r="F111" s="33"/>
      <c r="G111" s="33"/>
      <c r="H111" s="33"/>
      <c r="I111" s="33"/>
      <c r="J111" s="33"/>
      <c r="K111" s="33"/>
      <c r="L111" s="49"/>
      <c r="S111" s="33"/>
      <c r="T111" s="33"/>
      <c r="U111" s="33"/>
      <c r="V111" s="33"/>
      <c r="W111" s="33"/>
      <c r="X111" s="33"/>
      <c r="Y111" s="33"/>
      <c r="Z111" s="33"/>
      <c r="AA111" s="33"/>
      <c r="AB111" s="33"/>
      <c r="AC111" s="33"/>
      <c r="AD111" s="33"/>
      <c r="AE111" s="33"/>
    </row>
    <row r="112" s="2" customFormat="1" ht="16.5" customHeight="1">
      <c r="A112" s="33"/>
      <c r="B112" s="34"/>
      <c r="C112" s="33"/>
      <c r="D112" s="33"/>
      <c r="E112" s="120" t="str">
        <f>E7</f>
        <v>02 - BIM rozpočet</v>
      </c>
      <c r="F112" s="28"/>
      <c r="G112" s="28"/>
      <c r="H112" s="28"/>
      <c r="I112" s="33"/>
      <c r="J112" s="33"/>
      <c r="K112" s="33"/>
      <c r="L112" s="49"/>
      <c r="S112" s="33"/>
      <c r="T112" s="33"/>
      <c r="U112" s="33"/>
      <c r="V112" s="33"/>
      <c r="W112" s="33"/>
      <c r="X112" s="33"/>
      <c r="Y112" s="33"/>
      <c r="Z112" s="33"/>
      <c r="AA112" s="33"/>
      <c r="AB112" s="33"/>
      <c r="AC112" s="33"/>
      <c r="AD112" s="33"/>
      <c r="AE112" s="33"/>
    </row>
    <row r="113" s="2" customFormat="1" ht="12" customHeight="1">
      <c r="A113" s="33"/>
      <c r="B113" s="34"/>
      <c r="C113" s="28" t="s">
        <v>102</v>
      </c>
      <c r="D113" s="33"/>
      <c r="E113" s="33"/>
      <c r="F113" s="33"/>
      <c r="G113" s="33"/>
      <c r="H113" s="33"/>
      <c r="I113" s="33"/>
      <c r="J113" s="33"/>
      <c r="K113" s="33"/>
      <c r="L113" s="49"/>
      <c r="S113" s="33"/>
      <c r="T113" s="33"/>
      <c r="U113" s="33"/>
      <c r="V113" s="33"/>
      <c r="W113" s="33"/>
      <c r="X113" s="33"/>
      <c r="Y113" s="33"/>
      <c r="Z113" s="33"/>
      <c r="AA113" s="33"/>
      <c r="AB113" s="33"/>
      <c r="AC113" s="33"/>
      <c r="AD113" s="33"/>
      <c r="AE113" s="33"/>
    </row>
    <row r="114" s="2" customFormat="1" ht="16.5" customHeight="1">
      <c r="A114" s="33"/>
      <c r="B114" s="34"/>
      <c r="C114" s="33"/>
      <c r="D114" s="33"/>
      <c r="E114" s="61" t="str">
        <f>E9</f>
        <v>c - Terasa</v>
      </c>
      <c r="F114" s="33"/>
      <c r="G114" s="33"/>
      <c r="H114" s="33"/>
      <c r="I114" s="33"/>
      <c r="J114" s="33"/>
      <c r="K114" s="33"/>
      <c r="L114" s="49"/>
      <c r="S114" s="33"/>
      <c r="T114" s="33"/>
      <c r="U114" s="33"/>
      <c r="V114" s="33"/>
      <c r="W114" s="33"/>
      <c r="X114" s="33"/>
      <c r="Y114" s="33"/>
      <c r="Z114" s="33"/>
      <c r="AA114" s="33"/>
      <c r="AB114" s="33"/>
      <c r="AC114" s="33"/>
      <c r="AD114" s="33"/>
      <c r="AE114" s="33"/>
    </row>
    <row r="115" s="2" customFormat="1" ht="6.96" customHeight="1">
      <c r="A115" s="33"/>
      <c r="B115" s="34"/>
      <c r="C115" s="33"/>
      <c r="D115" s="33"/>
      <c r="E115" s="33"/>
      <c r="F115" s="33"/>
      <c r="G115" s="33"/>
      <c r="H115" s="33"/>
      <c r="I115" s="33"/>
      <c r="J115" s="33"/>
      <c r="K115" s="33"/>
      <c r="L115" s="49"/>
      <c r="S115" s="33"/>
      <c r="T115" s="33"/>
      <c r="U115" s="33"/>
      <c r="V115" s="33"/>
      <c r="W115" s="33"/>
      <c r="X115" s="33"/>
      <c r="Y115" s="33"/>
      <c r="Z115" s="33"/>
      <c r="AA115" s="33"/>
      <c r="AB115" s="33"/>
      <c r="AC115" s="33"/>
      <c r="AD115" s="33"/>
      <c r="AE115" s="33"/>
    </row>
    <row r="116" s="2" customFormat="1" ht="12" customHeight="1">
      <c r="A116" s="33"/>
      <c r="B116" s="34"/>
      <c r="C116" s="28" t="s">
        <v>18</v>
      </c>
      <c r="D116" s="33"/>
      <c r="E116" s="33"/>
      <c r="F116" s="25" t="str">
        <f>F12</f>
        <v xml:space="preserve"> </v>
      </c>
      <c r="G116" s="33"/>
      <c r="H116" s="33"/>
      <c r="I116" s="28" t="s">
        <v>20</v>
      </c>
      <c r="J116" s="63" t="str">
        <f>IF(J12="","",J12)</f>
        <v>12. 5. 2020</v>
      </c>
      <c r="K116" s="33"/>
      <c r="L116" s="49"/>
      <c r="S116" s="33"/>
      <c r="T116" s="33"/>
      <c r="U116" s="33"/>
      <c r="V116" s="33"/>
      <c r="W116" s="33"/>
      <c r="X116" s="33"/>
      <c r="Y116" s="33"/>
      <c r="Z116" s="33"/>
      <c r="AA116" s="33"/>
      <c r="AB116" s="33"/>
      <c r="AC116" s="33"/>
      <c r="AD116" s="33"/>
      <c r="AE116" s="33"/>
    </row>
    <row r="117" s="2" customFormat="1" ht="6.96" customHeight="1">
      <c r="A117" s="33"/>
      <c r="B117" s="34"/>
      <c r="C117" s="33"/>
      <c r="D117" s="33"/>
      <c r="E117" s="33"/>
      <c r="F117" s="33"/>
      <c r="G117" s="33"/>
      <c r="H117" s="33"/>
      <c r="I117" s="33"/>
      <c r="J117" s="33"/>
      <c r="K117" s="33"/>
      <c r="L117" s="49"/>
      <c r="S117" s="33"/>
      <c r="T117" s="33"/>
      <c r="U117" s="33"/>
      <c r="V117" s="33"/>
      <c r="W117" s="33"/>
      <c r="X117" s="33"/>
      <c r="Y117" s="33"/>
      <c r="Z117" s="33"/>
      <c r="AA117" s="33"/>
      <c r="AB117" s="33"/>
      <c r="AC117" s="33"/>
      <c r="AD117" s="33"/>
      <c r="AE117" s="33"/>
    </row>
    <row r="118" s="2" customFormat="1" ht="15.15" customHeight="1">
      <c r="A118" s="33"/>
      <c r="B118" s="34"/>
      <c r="C118" s="28" t="s">
        <v>22</v>
      </c>
      <c r="D118" s="33"/>
      <c r="E118" s="33"/>
      <c r="F118" s="25" t="str">
        <f>E15</f>
        <v xml:space="preserve"> </v>
      </c>
      <c r="G118" s="33"/>
      <c r="H118" s="33"/>
      <c r="I118" s="28" t="s">
        <v>26</v>
      </c>
      <c r="J118" s="29" t="str">
        <f>E21</f>
        <v xml:space="preserve"> </v>
      </c>
      <c r="K118" s="33"/>
      <c r="L118" s="49"/>
      <c r="S118" s="33"/>
      <c r="T118" s="33"/>
      <c r="U118" s="33"/>
      <c r="V118" s="33"/>
      <c r="W118" s="33"/>
      <c r="X118" s="33"/>
      <c r="Y118" s="33"/>
      <c r="Z118" s="33"/>
      <c r="AA118" s="33"/>
      <c r="AB118" s="33"/>
      <c r="AC118" s="33"/>
      <c r="AD118" s="33"/>
      <c r="AE118" s="33"/>
    </row>
    <row r="119" s="2" customFormat="1" ht="15.15" customHeight="1">
      <c r="A119" s="33"/>
      <c r="B119" s="34"/>
      <c r="C119" s="28" t="s">
        <v>25</v>
      </c>
      <c r="D119" s="33"/>
      <c r="E119" s="33"/>
      <c r="F119" s="25" t="str">
        <f>IF(E18="","",E18)</f>
        <v xml:space="preserve"> </v>
      </c>
      <c r="G119" s="33"/>
      <c r="H119" s="33"/>
      <c r="I119" s="28" t="s">
        <v>28</v>
      </c>
      <c r="J119" s="29" t="str">
        <f>E24</f>
        <v xml:space="preserve"> </v>
      </c>
      <c r="K119" s="33"/>
      <c r="L119" s="49"/>
      <c r="S119" s="33"/>
      <c r="T119" s="33"/>
      <c r="U119" s="33"/>
      <c r="V119" s="33"/>
      <c r="W119" s="33"/>
      <c r="X119" s="33"/>
      <c r="Y119" s="33"/>
      <c r="Z119" s="33"/>
      <c r="AA119" s="33"/>
      <c r="AB119" s="33"/>
      <c r="AC119" s="33"/>
      <c r="AD119" s="33"/>
      <c r="AE119" s="33"/>
    </row>
    <row r="120" s="2" customFormat="1" ht="10.32" customHeight="1">
      <c r="A120" s="33"/>
      <c r="B120" s="34"/>
      <c r="C120" s="33"/>
      <c r="D120" s="33"/>
      <c r="E120" s="33"/>
      <c r="F120" s="33"/>
      <c r="G120" s="33"/>
      <c r="H120" s="33"/>
      <c r="I120" s="33"/>
      <c r="J120" s="33"/>
      <c r="K120" s="33"/>
      <c r="L120" s="49"/>
      <c r="S120" s="33"/>
      <c r="T120" s="33"/>
      <c r="U120" s="33"/>
      <c r="V120" s="33"/>
      <c r="W120" s="33"/>
      <c r="X120" s="33"/>
      <c r="Y120" s="33"/>
      <c r="Z120" s="33"/>
      <c r="AA120" s="33"/>
      <c r="AB120" s="33"/>
      <c r="AC120" s="33"/>
      <c r="AD120" s="33"/>
      <c r="AE120" s="33"/>
    </row>
    <row r="121" s="11" customFormat="1" ht="29.28" customHeight="1">
      <c r="A121" s="148"/>
      <c r="B121" s="149"/>
      <c r="C121" s="150" t="s">
        <v>120</v>
      </c>
      <c r="D121" s="151" t="s">
        <v>57</v>
      </c>
      <c r="E121" s="151" t="s">
        <v>53</v>
      </c>
      <c r="F121" s="151" t="s">
        <v>54</v>
      </c>
      <c r="G121" s="151" t="s">
        <v>121</v>
      </c>
      <c r="H121" s="151" t="s">
        <v>122</v>
      </c>
      <c r="I121" s="151" t="s">
        <v>123</v>
      </c>
      <c r="J121" s="152" t="s">
        <v>108</v>
      </c>
      <c r="K121" s="153" t="s">
        <v>124</v>
      </c>
      <c r="L121" s="154"/>
      <c r="M121" s="80" t="s">
        <v>1</v>
      </c>
      <c r="N121" s="81" t="s">
        <v>36</v>
      </c>
      <c r="O121" s="81" t="s">
        <v>125</v>
      </c>
      <c r="P121" s="81" t="s">
        <v>126</v>
      </c>
      <c r="Q121" s="81" t="s">
        <v>127</v>
      </c>
      <c r="R121" s="81" t="s">
        <v>128</v>
      </c>
      <c r="S121" s="81" t="s">
        <v>129</v>
      </c>
      <c r="T121" s="82" t="s">
        <v>130</v>
      </c>
      <c r="U121" s="148"/>
      <c r="V121" s="148"/>
      <c r="W121" s="148"/>
      <c r="X121" s="148"/>
      <c r="Y121" s="148"/>
      <c r="Z121" s="148"/>
      <c r="AA121" s="148"/>
      <c r="AB121" s="148"/>
      <c r="AC121" s="148"/>
      <c r="AD121" s="148"/>
      <c r="AE121" s="148"/>
    </row>
    <row r="122" s="2" customFormat="1" ht="22.8" customHeight="1">
      <c r="A122" s="33"/>
      <c r="B122" s="34"/>
      <c r="C122" s="87" t="s">
        <v>131</v>
      </c>
      <c r="D122" s="33"/>
      <c r="E122" s="33"/>
      <c r="F122" s="33"/>
      <c r="G122" s="33"/>
      <c r="H122" s="33"/>
      <c r="I122" s="33"/>
      <c r="J122" s="155">
        <f>BK122</f>
        <v>95438.529999999999</v>
      </c>
      <c r="K122" s="33"/>
      <c r="L122" s="34"/>
      <c r="M122" s="83"/>
      <c r="N122" s="67"/>
      <c r="O122" s="84"/>
      <c r="P122" s="156">
        <f>P123</f>
        <v>53.855278999999996</v>
      </c>
      <c r="Q122" s="84"/>
      <c r="R122" s="156">
        <f>R123</f>
        <v>1.3084887252419999</v>
      </c>
      <c r="S122" s="84"/>
      <c r="T122" s="157">
        <f>T123</f>
        <v>0</v>
      </c>
      <c r="U122" s="33"/>
      <c r="V122" s="33"/>
      <c r="W122" s="33"/>
      <c r="X122" s="33"/>
      <c r="Y122" s="33"/>
      <c r="Z122" s="33"/>
      <c r="AA122" s="33"/>
      <c r="AB122" s="33"/>
      <c r="AC122" s="33"/>
      <c r="AD122" s="33"/>
      <c r="AE122" s="33"/>
      <c r="AT122" s="18" t="s">
        <v>71</v>
      </c>
      <c r="AU122" s="18" t="s">
        <v>110</v>
      </c>
      <c r="BK122" s="158">
        <f>BK123</f>
        <v>95438.529999999999</v>
      </c>
    </row>
    <row r="123" s="12" customFormat="1" ht="25.92" customHeight="1">
      <c r="A123" s="12"/>
      <c r="B123" s="159"/>
      <c r="C123" s="12"/>
      <c r="D123" s="160" t="s">
        <v>71</v>
      </c>
      <c r="E123" s="161" t="s">
        <v>173</v>
      </c>
      <c r="F123" s="161" t="s">
        <v>174</v>
      </c>
      <c r="G123" s="12"/>
      <c r="H123" s="12"/>
      <c r="I123" s="12"/>
      <c r="J123" s="162">
        <f>BK123</f>
        <v>95438.529999999999</v>
      </c>
      <c r="K123" s="12"/>
      <c r="L123" s="159"/>
      <c r="M123" s="163"/>
      <c r="N123" s="164"/>
      <c r="O123" s="164"/>
      <c r="P123" s="165">
        <f>P124</f>
        <v>53.855278999999996</v>
      </c>
      <c r="Q123" s="164"/>
      <c r="R123" s="165">
        <f>R124</f>
        <v>1.3084887252419999</v>
      </c>
      <c r="S123" s="164"/>
      <c r="T123" s="166">
        <f>T124</f>
        <v>0</v>
      </c>
      <c r="U123" s="12"/>
      <c r="V123" s="12"/>
      <c r="W123" s="12"/>
      <c r="X123" s="12"/>
      <c r="Y123" s="12"/>
      <c r="Z123" s="12"/>
      <c r="AA123" s="12"/>
      <c r="AB123" s="12"/>
      <c r="AC123" s="12"/>
      <c r="AD123" s="12"/>
      <c r="AE123" s="12"/>
      <c r="AR123" s="160" t="s">
        <v>81</v>
      </c>
      <c r="AT123" s="167" t="s">
        <v>71</v>
      </c>
      <c r="AU123" s="167" t="s">
        <v>72</v>
      </c>
      <c r="AY123" s="160" t="s">
        <v>134</v>
      </c>
      <c r="BK123" s="168">
        <f>BK124</f>
        <v>95438.529999999999</v>
      </c>
    </row>
    <row r="124" s="12" customFormat="1" ht="22.8" customHeight="1">
      <c r="A124" s="12"/>
      <c r="B124" s="159"/>
      <c r="C124" s="12"/>
      <c r="D124" s="160" t="s">
        <v>71</v>
      </c>
      <c r="E124" s="169" t="s">
        <v>231</v>
      </c>
      <c r="F124" s="169" t="s">
        <v>232</v>
      </c>
      <c r="G124" s="12"/>
      <c r="H124" s="12"/>
      <c r="I124" s="12"/>
      <c r="J124" s="170">
        <f>BK124</f>
        <v>95438.529999999999</v>
      </c>
      <c r="K124" s="12"/>
      <c r="L124" s="159"/>
      <c r="M124" s="163"/>
      <c r="N124" s="164"/>
      <c r="O124" s="164"/>
      <c r="P124" s="165">
        <f>SUM(P125:P134)</f>
        <v>53.855278999999996</v>
      </c>
      <c r="Q124" s="164"/>
      <c r="R124" s="165">
        <f>SUM(R125:R134)</f>
        <v>1.3084887252419999</v>
      </c>
      <c r="S124" s="164"/>
      <c r="T124" s="166">
        <f>SUM(T125:T134)</f>
        <v>0</v>
      </c>
      <c r="U124" s="12"/>
      <c r="V124" s="12"/>
      <c r="W124" s="12"/>
      <c r="X124" s="12"/>
      <c r="Y124" s="12"/>
      <c r="Z124" s="12"/>
      <c r="AA124" s="12"/>
      <c r="AB124" s="12"/>
      <c r="AC124" s="12"/>
      <c r="AD124" s="12"/>
      <c r="AE124" s="12"/>
      <c r="AR124" s="160" t="s">
        <v>81</v>
      </c>
      <c r="AT124" s="167" t="s">
        <v>71</v>
      </c>
      <c r="AU124" s="167" t="s">
        <v>79</v>
      </c>
      <c r="AY124" s="160" t="s">
        <v>134</v>
      </c>
      <c r="BK124" s="168">
        <f>SUM(BK125:BK134)</f>
        <v>95438.529999999999</v>
      </c>
    </row>
    <row r="125" s="2" customFormat="1" ht="16.5" customHeight="1">
      <c r="A125" s="33"/>
      <c r="B125" s="171"/>
      <c r="C125" s="172" t="s">
        <v>79</v>
      </c>
      <c r="D125" s="172" t="s">
        <v>137</v>
      </c>
      <c r="E125" s="173" t="s">
        <v>233</v>
      </c>
      <c r="F125" s="174" t="s">
        <v>234</v>
      </c>
      <c r="G125" s="175" t="s">
        <v>165</v>
      </c>
      <c r="H125" s="176">
        <v>37.198999999999998</v>
      </c>
      <c r="I125" s="177">
        <v>140.19</v>
      </c>
      <c r="J125" s="177">
        <f>ROUND(I125*H125,2)</f>
        <v>5214.9300000000003</v>
      </c>
      <c r="K125" s="178"/>
      <c r="L125" s="34"/>
      <c r="M125" s="179" t="s">
        <v>1</v>
      </c>
      <c r="N125" s="180" t="s">
        <v>37</v>
      </c>
      <c r="O125" s="181">
        <v>0.34799999999999998</v>
      </c>
      <c r="P125" s="181">
        <f>O125*H125</f>
        <v>12.945251999999998</v>
      </c>
      <c r="Q125" s="181">
        <v>0</v>
      </c>
      <c r="R125" s="181">
        <f>Q125*H125</f>
        <v>0</v>
      </c>
      <c r="S125" s="181">
        <v>0</v>
      </c>
      <c r="T125" s="182">
        <f>S125*H125</f>
        <v>0</v>
      </c>
      <c r="U125" s="33"/>
      <c r="V125" s="33"/>
      <c r="W125" s="33"/>
      <c r="X125" s="33"/>
      <c r="Y125" s="33"/>
      <c r="Z125" s="33"/>
      <c r="AA125" s="33"/>
      <c r="AB125" s="33"/>
      <c r="AC125" s="33"/>
      <c r="AD125" s="33"/>
      <c r="AE125" s="33"/>
      <c r="AR125" s="183" t="s">
        <v>141</v>
      </c>
      <c r="AT125" s="183" t="s">
        <v>137</v>
      </c>
      <c r="AU125" s="183" t="s">
        <v>81</v>
      </c>
      <c r="AY125" s="18" t="s">
        <v>134</v>
      </c>
      <c r="BE125" s="184">
        <f>IF(N125="základní",J125,0)</f>
        <v>5214.9300000000003</v>
      </c>
      <c r="BF125" s="184">
        <f>IF(N125="snížená",J125,0)</f>
        <v>0</v>
      </c>
      <c r="BG125" s="184">
        <f>IF(N125="zákl. přenesená",J125,0)</f>
        <v>0</v>
      </c>
      <c r="BH125" s="184">
        <f>IF(N125="sníž. přenesená",J125,0)</f>
        <v>0</v>
      </c>
      <c r="BI125" s="184">
        <f>IF(N125="nulová",J125,0)</f>
        <v>0</v>
      </c>
      <c r="BJ125" s="18" t="s">
        <v>79</v>
      </c>
      <c r="BK125" s="184">
        <f>ROUND(I125*H125,2)</f>
        <v>5214.9300000000003</v>
      </c>
      <c r="BL125" s="18" t="s">
        <v>141</v>
      </c>
      <c r="BM125" s="183" t="s">
        <v>235</v>
      </c>
    </row>
    <row r="126" s="2" customFormat="1" ht="16.5" customHeight="1">
      <c r="A126" s="33"/>
      <c r="B126" s="171"/>
      <c r="C126" s="193" t="s">
        <v>81</v>
      </c>
      <c r="D126" s="193" t="s">
        <v>182</v>
      </c>
      <c r="E126" s="194" t="s">
        <v>236</v>
      </c>
      <c r="F126" s="195" t="s">
        <v>237</v>
      </c>
      <c r="G126" s="196" t="s">
        <v>157</v>
      </c>
      <c r="H126" s="197">
        <v>119.035</v>
      </c>
      <c r="I126" s="198">
        <v>134</v>
      </c>
      <c r="J126" s="198">
        <f>ROUND(I126*H126,2)</f>
        <v>15950.690000000001</v>
      </c>
      <c r="K126" s="199"/>
      <c r="L126" s="200"/>
      <c r="M126" s="201" t="s">
        <v>1</v>
      </c>
      <c r="N126" s="202" t="s">
        <v>37</v>
      </c>
      <c r="O126" s="181">
        <v>0</v>
      </c>
      <c r="P126" s="181">
        <f>O126*H126</f>
        <v>0</v>
      </c>
      <c r="Q126" s="181">
        <v>0.00315</v>
      </c>
      <c r="R126" s="181">
        <f>Q126*H126</f>
        <v>0.37496024999999999</v>
      </c>
      <c r="S126" s="181">
        <v>0</v>
      </c>
      <c r="T126" s="182">
        <f>S126*H126</f>
        <v>0</v>
      </c>
      <c r="U126" s="33"/>
      <c r="V126" s="33"/>
      <c r="W126" s="33"/>
      <c r="X126" s="33"/>
      <c r="Y126" s="33"/>
      <c r="Z126" s="33"/>
      <c r="AA126" s="33"/>
      <c r="AB126" s="33"/>
      <c r="AC126" s="33"/>
      <c r="AD126" s="33"/>
      <c r="AE126" s="33"/>
      <c r="AR126" s="183" t="s">
        <v>177</v>
      </c>
      <c r="AT126" s="183" t="s">
        <v>182</v>
      </c>
      <c r="AU126" s="183" t="s">
        <v>81</v>
      </c>
      <c r="AY126" s="18" t="s">
        <v>134</v>
      </c>
      <c r="BE126" s="184">
        <f>IF(N126="základní",J126,0)</f>
        <v>15950.690000000001</v>
      </c>
      <c r="BF126" s="184">
        <f>IF(N126="snížená",J126,0)</f>
        <v>0</v>
      </c>
      <c r="BG126" s="184">
        <f>IF(N126="zákl. přenesená",J126,0)</f>
        <v>0</v>
      </c>
      <c r="BH126" s="184">
        <f>IF(N126="sníž. přenesená",J126,0)</f>
        <v>0</v>
      </c>
      <c r="BI126" s="184">
        <f>IF(N126="nulová",J126,0)</f>
        <v>0</v>
      </c>
      <c r="BJ126" s="18" t="s">
        <v>79</v>
      </c>
      <c r="BK126" s="184">
        <f>ROUND(I126*H126,2)</f>
        <v>15950.690000000001</v>
      </c>
      <c r="BL126" s="18" t="s">
        <v>141</v>
      </c>
      <c r="BM126" s="183" t="s">
        <v>238</v>
      </c>
    </row>
    <row r="127" s="2" customFormat="1" ht="16.5" customHeight="1">
      <c r="A127" s="33"/>
      <c r="B127" s="171"/>
      <c r="C127" s="172" t="s">
        <v>146</v>
      </c>
      <c r="D127" s="172" t="s">
        <v>137</v>
      </c>
      <c r="E127" s="173" t="s">
        <v>239</v>
      </c>
      <c r="F127" s="174" t="s">
        <v>240</v>
      </c>
      <c r="G127" s="175" t="s">
        <v>157</v>
      </c>
      <c r="H127" s="176">
        <v>119.035</v>
      </c>
      <c r="I127" s="177">
        <v>205.68000000000001</v>
      </c>
      <c r="J127" s="177">
        <f>ROUND(I127*H127,2)</f>
        <v>24483.119999999999</v>
      </c>
      <c r="K127" s="178"/>
      <c r="L127" s="34"/>
      <c r="M127" s="179" t="s">
        <v>1</v>
      </c>
      <c r="N127" s="180" t="s">
        <v>37</v>
      </c>
      <c r="O127" s="181">
        <v>0.13300000000000001</v>
      </c>
      <c r="P127" s="181">
        <f>O127*H127</f>
        <v>15.831655</v>
      </c>
      <c r="Q127" s="181">
        <v>0.00089999999999999998</v>
      </c>
      <c r="R127" s="181">
        <f>Q127*H127</f>
        <v>0.10713149999999999</v>
      </c>
      <c r="S127" s="181">
        <v>0</v>
      </c>
      <c r="T127" s="182">
        <f>S127*H127</f>
        <v>0</v>
      </c>
      <c r="U127" s="33"/>
      <c r="V127" s="33"/>
      <c r="W127" s="33"/>
      <c r="X127" s="33"/>
      <c r="Y127" s="33"/>
      <c r="Z127" s="33"/>
      <c r="AA127" s="33"/>
      <c r="AB127" s="33"/>
      <c r="AC127" s="33"/>
      <c r="AD127" s="33"/>
      <c r="AE127" s="33"/>
      <c r="AR127" s="183" t="s">
        <v>141</v>
      </c>
      <c r="AT127" s="183" t="s">
        <v>137</v>
      </c>
      <c r="AU127" s="183" t="s">
        <v>81</v>
      </c>
      <c r="AY127" s="18" t="s">
        <v>134</v>
      </c>
      <c r="BE127" s="184">
        <f>IF(N127="základní",J127,0)</f>
        <v>24483.119999999999</v>
      </c>
      <c r="BF127" s="184">
        <f>IF(N127="snížená",J127,0)</f>
        <v>0</v>
      </c>
      <c r="BG127" s="184">
        <f>IF(N127="zákl. přenesená",J127,0)</f>
        <v>0</v>
      </c>
      <c r="BH127" s="184">
        <f>IF(N127="sníž. přenesená",J127,0)</f>
        <v>0</v>
      </c>
      <c r="BI127" s="184">
        <f>IF(N127="nulová",J127,0)</f>
        <v>0</v>
      </c>
      <c r="BJ127" s="18" t="s">
        <v>79</v>
      </c>
      <c r="BK127" s="184">
        <f>ROUND(I127*H127,2)</f>
        <v>24483.119999999999</v>
      </c>
      <c r="BL127" s="18" t="s">
        <v>141</v>
      </c>
      <c r="BM127" s="183" t="s">
        <v>241</v>
      </c>
    </row>
    <row r="128" s="2" customFormat="1" ht="16.5" customHeight="1">
      <c r="A128" s="33"/>
      <c r="B128" s="171"/>
      <c r="C128" s="172" t="s">
        <v>141</v>
      </c>
      <c r="D128" s="172" t="s">
        <v>137</v>
      </c>
      <c r="E128" s="173" t="s">
        <v>242</v>
      </c>
      <c r="F128" s="174" t="s">
        <v>243</v>
      </c>
      <c r="G128" s="175" t="s">
        <v>165</v>
      </c>
      <c r="H128" s="176">
        <v>37.198999999999998</v>
      </c>
      <c r="I128" s="177">
        <v>213.47999999999999</v>
      </c>
      <c r="J128" s="177">
        <f>ROUND(I128*H128,2)</f>
        <v>7941.2399999999998</v>
      </c>
      <c r="K128" s="178"/>
      <c r="L128" s="34"/>
      <c r="M128" s="179" t="s">
        <v>1</v>
      </c>
      <c r="N128" s="180" t="s">
        <v>37</v>
      </c>
      <c r="O128" s="181">
        <v>0.39300000000000002</v>
      </c>
      <c r="P128" s="181">
        <f>O128*H128</f>
        <v>14.619206999999999</v>
      </c>
      <c r="Q128" s="181">
        <v>0.00015235800000000001</v>
      </c>
      <c r="R128" s="181">
        <f>Q128*H128</f>
        <v>0.0056675652420000002</v>
      </c>
      <c r="S128" s="181">
        <v>0</v>
      </c>
      <c r="T128" s="182">
        <f>S128*H128</f>
        <v>0</v>
      </c>
      <c r="U128" s="33"/>
      <c r="V128" s="33"/>
      <c r="W128" s="33"/>
      <c r="X128" s="33"/>
      <c r="Y128" s="33"/>
      <c r="Z128" s="33"/>
      <c r="AA128" s="33"/>
      <c r="AB128" s="33"/>
      <c r="AC128" s="33"/>
      <c r="AD128" s="33"/>
      <c r="AE128" s="33"/>
      <c r="AR128" s="183" t="s">
        <v>141</v>
      </c>
      <c r="AT128" s="183" t="s">
        <v>137</v>
      </c>
      <c r="AU128" s="183" t="s">
        <v>81</v>
      </c>
      <c r="AY128" s="18" t="s">
        <v>134</v>
      </c>
      <c r="BE128" s="184">
        <f>IF(N128="základní",J128,0)</f>
        <v>7941.2399999999998</v>
      </c>
      <c r="BF128" s="184">
        <f>IF(N128="snížená",J128,0)</f>
        <v>0</v>
      </c>
      <c r="BG128" s="184">
        <f>IF(N128="zákl. přenesená",J128,0)</f>
        <v>0</v>
      </c>
      <c r="BH128" s="184">
        <f>IF(N128="sníž. přenesená",J128,0)</f>
        <v>0</v>
      </c>
      <c r="BI128" s="184">
        <f>IF(N128="nulová",J128,0)</f>
        <v>0</v>
      </c>
      <c r="BJ128" s="18" t="s">
        <v>79</v>
      </c>
      <c r="BK128" s="184">
        <f>ROUND(I128*H128,2)</f>
        <v>7941.2399999999998</v>
      </c>
      <c r="BL128" s="18" t="s">
        <v>141</v>
      </c>
      <c r="BM128" s="183" t="s">
        <v>244</v>
      </c>
    </row>
    <row r="129" s="2" customFormat="1" ht="16.5" customHeight="1">
      <c r="A129" s="33"/>
      <c r="B129" s="171"/>
      <c r="C129" s="193" t="s">
        <v>154</v>
      </c>
      <c r="D129" s="193" t="s">
        <v>182</v>
      </c>
      <c r="E129" s="194" t="s">
        <v>245</v>
      </c>
      <c r="F129" s="195" t="s">
        <v>246</v>
      </c>
      <c r="G129" s="196" t="s">
        <v>165</v>
      </c>
      <c r="H129" s="197">
        <v>40.173999999999999</v>
      </c>
      <c r="I129" s="198">
        <v>668</v>
      </c>
      <c r="J129" s="198">
        <f>ROUND(I129*H129,2)</f>
        <v>26836.23</v>
      </c>
      <c r="K129" s="199"/>
      <c r="L129" s="200"/>
      <c r="M129" s="201" t="s">
        <v>1</v>
      </c>
      <c r="N129" s="202" t="s">
        <v>37</v>
      </c>
      <c r="O129" s="181">
        <v>0</v>
      </c>
      <c r="P129" s="181">
        <f>O129*H129</f>
        <v>0</v>
      </c>
      <c r="Q129" s="181">
        <v>0.0189</v>
      </c>
      <c r="R129" s="181">
        <f>Q129*H129</f>
        <v>0.75928859999999998</v>
      </c>
      <c r="S129" s="181">
        <v>0</v>
      </c>
      <c r="T129" s="182">
        <f>S129*H129</f>
        <v>0</v>
      </c>
      <c r="U129" s="33"/>
      <c r="V129" s="33"/>
      <c r="W129" s="33"/>
      <c r="X129" s="33"/>
      <c r="Y129" s="33"/>
      <c r="Z129" s="33"/>
      <c r="AA129" s="33"/>
      <c r="AB129" s="33"/>
      <c r="AC129" s="33"/>
      <c r="AD129" s="33"/>
      <c r="AE129" s="33"/>
      <c r="AR129" s="183" t="s">
        <v>177</v>
      </c>
      <c r="AT129" s="183" t="s">
        <v>182</v>
      </c>
      <c r="AU129" s="183" t="s">
        <v>81</v>
      </c>
      <c r="AY129" s="18" t="s">
        <v>134</v>
      </c>
      <c r="BE129" s="184">
        <f>IF(N129="základní",J129,0)</f>
        <v>26836.23</v>
      </c>
      <c r="BF129" s="184">
        <f>IF(N129="snížená",J129,0)</f>
        <v>0</v>
      </c>
      <c r="BG129" s="184">
        <f>IF(N129="zákl. přenesená",J129,0)</f>
        <v>0</v>
      </c>
      <c r="BH129" s="184">
        <f>IF(N129="sníž. přenesená",J129,0)</f>
        <v>0</v>
      </c>
      <c r="BI129" s="184">
        <f>IF(N129="nulová",J129,0)</f>
        <v>0</v>
      </c>
      <c r="BJ129" s="18" t="s">
        <v>79</v>
      </c>
      <c r="BK129" s="184">
        <f>ROUND(I129*H129,2)</f>
        <v>26836.23</v>
      </c>
      <c r="BL129" s="18" t="s">
        <v>141</v>
      </c>
      <c r="BM129" s="183" t="s">
        <v>247</v>
      </c>
    </row>
    <row r="130" s="2" customFormat="1" ht="16.5" customHeight="1">
      <c r="A130" s="33"/>
      <c r="B130" s="171"/>
      <c r="C130" s="172" t="s">
        <v>135</v>
      </c>
      <c r="D130" s="172" t="s">
        <v>137</v>
      </c>
      <c r="E130" s="173" t="s">
        <v>248</v>
      </c>
      <c r="F130" s="174" t="s">
        <v>249</v>
      </c>
      <c r="G130" s="175" t="s">
        <v>157</v>
      </c>
      <c r="H130" s="176">
        <v>49.43</v>
      </c>
      <c r="I130" s="177">
        <v>182.31</v>
      </c>
      <c r="J130" s="177">
        <f>ROUND(I130*H130,2)</f>
        <v>9011.5799999999999</v>
      </c>
      <c r="K130" s="178"/>
      <c r="L130" s="34"/>
      <c r="M130" s="179" t="s">
        <v>1</v>
      </c>
      <c r="N130" s="180" t="s">
        <v>37</v>
      </c>
      <c r="O130" s="181">
        <v>0.11</v>
      </c>
      <c r="P130" s="181">
        <f>O130*H130</f>
        <v>5.4372999999999996</v>
      </c>
      <c r="Q130" s="181">
        <v>0.0011000000000000001</v>
      </c>
      <c r="R130" s="181">
        <f>Q130*H130</f>
        <v>0.054373000000000005</v>
      </c>
      <c r="S130" s="181">
        <v>0</v>
      </c>
      <c r="T130" s="182">
        <f>S130*H130</f>
        <v>0</v>
      </c>
      <c r="U130" s="33"/>
      <c r="V130" s="33"/>
      <c r="W130" s="33"/>
      <c r="X130" s="33"/>
      <c r="Y130" s="33"/>
      <c r="Z130" s="33"/>
      <c r="AA130" s="33"/>
      <c r="AB130" s="33"/>
      <c r="AC130" s="33"/>
      <c r="AD130" s="33"/>
      <c r="AE130" s="33"/>
      <c r="AR130" s="183" t="s">
        <v>141</v>
      </c>
      <c r="AT130" s="183" t="s">
        <v>137</v>
      </c>
      <c r="AU130" s="183" t="s">
        <v>81</v>
      </c>
      <c r="AY130" s="18" t="s">
        <v>134</v>
      </c>
      <c r="BE130" s="184">
        <f>IF(N130="základní",J130,0)</f>
        <v>9011.5799999999999</v>
      </c>
      <c r="BF130" s="184">
        <f>IF(N130="snížená",J130,0)</f>
        <v>0</v>
      </c>
      <c r="BG130" s="184">
        <f>IF(N130="zákl. přenesená",J130,0)</f>
        <v>0</v>
      </c>
      <c r="BH130" s="184">
        <f>IF(N130="sníž. přenesená",J130,0)</f>
        <v>0</v>
      </c>
      <c r="BI130" s="184">
        <f>IF(N130="nulová",J130,0)</f>
        <v>0</v>
      </c>
      <c r="BJ130" s="18" t="s">
        <v>79</v>
      </c>
      <c r="BK130" s="184">
        <f>ROUND(I130*H130,2)</f>
        <v>9011.5799999999999</v>
      </c>
      <c r="BL130" s="18" t="s">
        <v>141</v>
      </c>
      <c r="BM130" s="183" t="s">
        <v>250</v>
      </c>
    </row>
    <row r="131" s="13" customFormat="1">
      <c r="A131" s="13"/>
      <c r="B131" s="185"/>
      <c r="C131" s="13"/>
      <c r="D131" s="186" t="s">
        <v>159</v>
      </c>
      <c r="E131" s="187" t="s">
        <v>1</v>
      </c>
      <c r="F131" s="188" t="s">
        <v>251</v>
      </c>
      <c r="G131" s="13"/>
      <c r="H131" s="189">
        <v>49.43</v>
      </c>
      <c r="I131" s="13"/>
      <c r="J131" s="13"/>
      <c r="K131" s="13"/>
      <c r="L131" s="185"/>
      <c r="M131" s="190"/>
      <c r="N131" s="191"/>
      <c r="O131" s="191"/>
      <c r="P131" s="191"/>
      <c r="Q131" s="191"/>
      <c r="R131" s="191"/>
      <c r="S131" s="191"/>
      <c r="T131" s="192"/>
      <c r="U131" s="13"/>
      <c r="V131" s="13"/>
      <c r="W131" s="13"/>
      <c r="X131" s="13"/>
      <c r="Y131" s="13"/>
      <c r="Z131" s="13"/>
      <c r="AA131" s="13"/>
      <c r="AB131" s="13"/>
      <c r="AC131" s="13"/>
      <c r="AD131" s="13"/>
      <c r="AE131" s="13"/>
      <c r="AT131" s="187" t="s">
        <v>159</v>
      </c>
      <c r="AU131" s="187" t="s">
        <v>81</v>
      </c>
      <c r="AV131" s="13" t="s">
        <v>81</v>
      </c>
      <c r="AW131" s="13" t="s">
        <v>27</v>
      </c>
      <c r="AX131" s="13" t="s">
        <v>72</v>
      </c>
      <c r="AY131" s="187" t="s">
        <v>134</v>
      </c>
    </row>
    <row r="132" s="14" customFormat="1">
      <c r="A132" s="14"/>
      <c r="B132" s="207"/>
      <c r="C132" s="14"/>
      <c r="D132" s="186" t="s">
        <v>159</v>
      </c>
      <c r="E132" s="208" t="s">
        <v>1</v>
      </c>
      <c r="F132" s="209" t="s">
        <v>252</v>
      </c>
      <c r="G132" s="14"/>
      <c r="H132" s="210">
        <v>49.43</v>
      </c>
      <c r="I132" s="14"/>
      <c r="J132" s="14"/>
      <c r="K132" s="14"/>
      <c r="L132" s="207"/>
      <c r="M132" s="211"/>
      <c r="N132" s="212"/>
      <c r="O132" s="212"/>
      <c r="P132" s="212"/>
      <c r="Q132" s="212"/>
      <c r="R132" s="212"/>
      <c r="S132" s="212"/>
      <c r="T132" s="213"/>
      <c r="U132" s="14"/>
      <c r="V132" s="14"/>
      <c r="W132" s="14"/>
      <c r="X132" s="14"/>
      <c r="Y132" s="14"/>
      <c r="Z132" s="14"/>
      <c r="AA132" s="14"/>
      <c r="AB132" s="14"/>
      <c r="AC132" s="14"/>
      <c r="AD132" s="14"/>
      <c r="AE132" s="14"/>
      <c r="AT132" s="208" t="s">
        <v>159</v>
      </c>
      <c r="AU132" s="208" t="s">
        <v>81</v>
      </c>
      <c r="AV132" s="14" t="s">
        <v>141</v>
      </c>
      <c r="AW132" s="14" t="s">
        <v>27</v>
      </c>
      <c r="AX132" s="14" t="s">
        <v>79</v>
      </c>
      <c r="AY132" s="208" t="s">
        <v>134</v>
      </c>
    </row>
    <row r="133" s="2" customFormat="1" ht="16.5" customHeight="1">
      <c r="A133" s="33"/>
      <c r="B133" s="171"/>
      <c r="C133" s="172" t="s">
        <v>169</v>
      </c>
      <c r="D133" s="172" t="s">
        <v>137</v>
      </c>
      <c r="E133" s="173" t="s">
        <v>253</v>
      </c>
      <c r="F133" s="174" t="s">
        <v>254</v>
      </c>
      <c r="G133" s="175" t="s">
        <v>165</v>
      </c>
      <c r="H133" s="176">
        <v>37.198999999999998</v>
      </c>
      <c r="I133" s="177">
        <v>104</v>
      </c>
      <c r="J133" s="177">
        <f>ROUND(I133*H133,2)</f>
        <v>3868.6999999999998</v>
      </c>
      <c r="K133" s="178"/>
      <c r="L133" s="34"/>
      <c r="M133" s="179" t="s">
        <v>1</v>
      </c>
      <c r="N133" s="180" t="s">
        <v>37</v>
      </c>
      <c r="O133" s="181">
        <v>0.13500000000000001</v>
      </c>
      <c r="P133" s="181">
        <f>O133*H133</f>
        <v>5.021865</v>
      </c>
      <c r="Q133" s="181">
        <v>0.00019000000000000001</v>
      </c>
      <c r="R133" s="181">
        <f>Q133*H133</f>
        <v>0.0070678099999999999</v>
      </c>
      <c r="S133" s="181">
        <v>0</v>
      </c>
      <c r="T133" s="182">
        <f>S133*H133</f>
        <v>0</v>
      </c>
      <c r="U133" s="33"/>
      <c r="V133" s="33"/>
      <c r="W133" s="33"/>
      <c r="X133" s="33"/>
      <c r="Y133" s="33"/>
      <c r="Z133" s="33"/>
      <c r="AA133" s="33"/>
      <c r="AB133" s="33"/>
      <c r="AC133" s="33"/>
      <c r="AD133" s="33"/>
      <c r="AE133" s="33"/>
      <c r="AR133" s="183" t="s">
        <v>180</v>
      </c>
      <c r="AT133" s="183" t="s">
        <v>137</v>
      </c>
      <c r="AU133" s="183" t="s">
        <v>81</v>
      </c>
      <c r="AY133" s="18" t="s">
        <v>134</v>
      </c>
      <c r="BE133" s="184">
        <f>IF(N133="základní",J133,0)</f>
        <v>3868.6999999999998</v>
      </c>
      <c r="BF133" s="184">
        <f>IF(N133="snížená",J133,0)</f>
        <v>0</v>
      </c>
      <c r="BG133" s="184">
        <f>IF(N133="zákl. přenesená",J133,0)</f>
        <v>0</v>
      </c>
      <c r="BH133" s="184">
        <f>IF(N133="sníž. přenesená",J133,0)</f>
        <v>0</v>
      </c>
      <c r="BI133" s="184">
        <f>IF(N133="nulová",J133,0)</f>
        <v>0</v>
      </c>
      <c r="BJ133" s="18" t="s">
        <v>79</v>
      </c>
      <c r="BK133" s="184">
        <f>ROUND(I133*H133,2)</f>
        <v>3868.6999999999998</v>
      </c>
      <c r="BL133" s="18" t="s">
        <v>180</v>
      </c>
      <c r="BM133" s="183" t="s">
        <v>255</v>
      </c>
    </row>
    <row r="134" s="2" customFormat="1" ht="21.75" customHeight="1">
      <c r="A134" s="33"/>
      <c r="B134" s="171"/>
      <c r="C134" s="172" t="s">
        <v>177</v>
      </c>
      <c r="D134" s="172" t="s">
        <v>137</v>
      </c>
      <c r="E134" s="173" t="s">
        <v>256</v>
      </c>
      <c r="F134" s="174" t="s">
        <v>257</v>
      </c>
      <c r="G134" s="175" t="s">
        <v>149</v>
      </c>
      <c r="H134" s="176">
        <v>1.3080000000000001</v>
      </c>
      <c r="I134" s="177">
        <v>1630</v>
      </c>
      <c r="J134" s="177">
        <f>ROUND(I134*H134,2)</f>
        <v>2132.04</v>
      </c>
      <c r="K134" s="178"/>
      <c r="L134" s="34"/>
      <c r="M134" s="203" t="s">
        <v>1</v>
      </c>
      <c r="N134" s="204" t="s">
        <v>37</v>
      </c>
      <c r="O134" s="205">
        <v>0</v>
      </c>
      <c r="P134" s="205">
        <f>O134*H134</f>
        <v>0</v>
      </c>
      <c r="Q134" s="205">
        <v>0</v>
      </c>
      <c r="R134" s="205">
        <f>Q134*H134</f>
        <v>0</v>
      </c>
      <c r="S134" s="205">
        <v>0</v>
      </c>
      <c r="T134" s="206">
        <f>S134*H134</f>
        <v>0</v>
      </c>
      <c r="U134" s="33"/>
      <c r="V134" s="33"/>
      <c r="W134" s="33"/>
      <c r="X134" s="33"/>
      <c r="Y134" s="33"/>
      <c r="Z134" s="33"/>
      <c r="AA134" s="33"/>
      <c r="AB134" s="33"/>
      <c r="AC134" s="33"/>
      <c r="AD134" s="33"/>
      <c r="AE134" s="33"/>
      <c r="AR134" s="183" t="s">
        <v>180</v>
      </c>
      <c r="AT134" s="183" t="s">
        <v>137</v>
      </c>
      <c r="AU134" s="183" t="s">
        <v>81</v>
      </c>
      <c r="AY134" s="18" t="s">
        <v>134</v>
      </c>
      <c r="BE134" s="184">
        <f>IF(N134="základní",J134,0)</f>
        <v>2132.04</v>
      </c>
      <c r="BF134" s="184">
        <f>IF(N134="snížená",J134,0)</f>
        <v>0</v>
      </c>
      <c r="BG134" s="184">
        <f>IF(N134="zákl. přenesená",J134,0)</f>
        <v>0</v>
      </c>
      <c r="BH134" s="184">
        <f>IF(N134="sníž. přenesená",J134,0)</f>
        <v>0</v>
      </c>
      <c r="BI134" s="184">
        <f>IF(N134="nulová",J134,0)</f>
        <v>0</v>
      </c>
      <c r="BJ134" s="18" t="s">
        <v>79</v>
      </c>
      <c r="BK134" s="184">
        <f>ROUND(I134*H134,2)</f>
        <v>2132.04</v>
      </c>
      <c r="BL134" s="18" t="s">
        <v>180</v>
      </c>
      <c r="BM134" s="183" t="s">
        <v>258</v>
      </c>
    </row>
    <row r="135" s="2" customFormat="1" ht="6.96" customHeight="1">
      <c r="A135" s="33"/>
      <c r="B135" s="54"/>
      <c r="C135" s="55"/>
      <c r="D135" s="55"/>
      <c r="E135" s="55"/>
      <c r="F135" s="55"/>
      <c r="G135" s="55"/>
      <c r="H135" s="55"/>
      <c r="I135" s="55"/>
      <c r="J135" s="55"/>
      <c r="K135" s="55"/>
      <c r="L135" s="34"/>
      <c r="M135" s="33"/>
      <c r="O135" s="33"/>
      <c r="P135" s="33"/>
      <c r="Q135" s="33"/>
      <c r="R135" s="33"/>
      <c r="S135" s="33"/>
      <c r="T135" s="33"/>
      <c r="U135" s="33"/>
      <c r="V135" s="33"/>
      <c r="W135" s="33"/>
      <c r="X135" s="33"/>
      <c r="Y135" s="33"/>
      <c r="Z135" s="33"/>
      <c r="AA135" s="33"/>
      <c r="AB135" s="33"/>
      <c r="AC135" s="33"/>
      <c r="AD135" s="33"/>
      <c r="AE135" s="33"/>
    </row>
  </sheetData>
  <autoFilter ref="C121:K134"/>
  <mergeCells count="8">
    <mergeCell ref="E7:H7"/>
    <mergeCell ref="E9:H9"/>
    <mergeCell ref="E27:H27"/>
    <mergeCell ref="E85:H85"/>
    <mergeCell ref="E87:H87"/>
    <mergeCell ref="E112:H112"/>
    <mergeCell ref="E114:H11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 customWidth="1"/>
    <col min="10" max="10" width="20.16016" style="1" customWidth="1"/>
    <col min="11" max="11" width="20.16016"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8"/>
    </row>
    <row r="2" s="1" customFormat="1" ht="36.96" customHeight="1">
      <c r="L2" s="17" t="s">
        <v>5</v>
      </c>
      <c r="M2" s="1"/>
      <c r="N2" s="1"/>
      <c r="O2" s="1"/>
      <c r="P2" s="1"/>
      <c r="Q2" s="1"/>
      <c r="R2" s="1"/>
      <c r="S2" s="1"/>
      <c r="T2" s="1"/>
      <c r="U2" s="1"/>
      <c r="V2" s="1"/>
      <c r="AT2" s="18" t="s">
        <v>87</v>
      </c>
    </row>
    <row r="3" s="1" customFormat="1" ht="6.96" customHeight="1">
      <c r="B3" s="19"/>
      <c r="C3" s="20"/>
      <c r="D3" s="20"/>
      <c r="E3" s="20"/>
      <c r="F3" s="20"/>
      <c r="G3" s="20"/>
      <c r="H3" s="20"/>
      <c r="I3" s="20"/>
      <c r="J3" s="20"/>
      <c r="K3" s="20"/>
      <c r="L3" s="21"/>
      <c r="AT3" s="18" t="s">
        <v>81</v>
      </c>
    </row>
    <row r="4" s="1" customFormat="1" ht="24.96" customHeight="1">
      <c r="B4" s="21"/>
      <c r="D4" s="22" t="s">
        <v>101</v>
      </c>
      <c r="L4" s="21"/>
      <c r="M4" s="119" t="s">
        <v>10</v>
      </c>
      <c r="AT4" s="18" t="s">
        <v>3</v>
      </c>
    </row>
    <row r="5" s="1" customFormat="1" ht="6.96" customHeight="1">
      <c r="B5" s="21"/>
      <c r="L5" s="21"/>
    </row>
    <row r="6" s="1" customFormat="1" ht="12" customHeight="1">
      <c r="B6" s="21"/>
      <c r="D6" s="28" t="s">
        <v>14</v>
      </c>
      <c r="L6" s="21"/>
    </row>
    <row r="7" s="1" customFormat="1" ht="16.5" customHeight="1">
      <c r="B7" s="21"/>
      <c r="E7" s="120" t="str">
        <f>'Rekapitulace stavby'!K6</f>
        <v>02 - BIM rozpočet</v>
      </c>
      <c r="F7" s="28"/>
      <c r="G7" s="28"/>
      <c r="H7" s="28"/>
      <c r="L7" s="21"/>
    </row>
    <row r="8" s="2" customFormat="1" ht="12" customHeight="1">
      <c r="A8" s="33"/>
      <c r="B8" s="34"/>
      <c r="C8" s="33"/>
      <c r="D8" s="28" t="s">
        <v>102</v>
      </c>
      <c r="E8" s="33"/>
      <c r="F8" s="33"/>
      <c r="G8" s="33"/>
      <c r="H8" s="33"/>
      <c r="I8" s="33"/>
      <c r="J8" s="33"/>
      <c r="K8" s="33"/>
      <c r="L8" s="49"/>
      <c r="S8" s="33"/>
      <c r="T8" s="33"/>
      <c r="U8" s="33"/>
      <c r="V8" s="33"/>
      <c r="W8" s="33"/>
      <c r="X8" s="33"/>
      <c r="Y8" s="33"/>
      <c r="Z8" s="33"/>
      <c r="AA8" s="33"/>
      <c r="AB8" s="33"/>
      <c r="AC8" s="33"/>
      <c r="AD8" s="33"/>
      <c r="AE8" s="33"/>
    </row>
    <row r="9" s="2" customFormat="1" ht="16.5" customHeight="1">
      <c r="A9" s="33"/>
      <c r="B9" s="34"/>
      <c r="C9" s="33"/>
      <c r="D9" s="33"/>
      <c r="E9" s="61" t="s">
        <v>259</v>
      </c>
      <c r="F9" s="33"/>
      <c r="G9" s="33"/>
      <c r="H9" s="33"/>
      <c r="I9" s="33"/>
      <c r="J9" s="33"/>
      <c r="K9" s="33"/>
      <c r="L9" s="49"/>
      <c r="S9" s="33"/>
      <c r="T9" s="33"/>
      <c r="U9" s="33"/>
      <c r="V9" s="33"/>
      <c r="W9" s="33"/>
      <c r="X9" s="33"/>
      <c r="Y9" s="33"/>
      <c r="Z9" s="33"/>
      <c r="AA9" s="33"/>
      <c r="AB9" s="33"/>
      <c r="AC9" s="33"/>
      <c r="AD9" s="33"/>
      <c r="AE9" s="33"/>
    </row>
    <row r="10" s="2" customFormat="1">
      <c r="A10" s="33"/>
      <c r="B10" s="34"/>
      <c r="C10" s="33"/>
      <c r="D10" s="33"/>
      <c r="E10" s="33"/>
      <c r="F10" s="33"/>
      <c r="G10" s="33"/>
      <c r="H10" s="33"/>
      <c r="I10" s="33"/>
      <c r="J10" s="33"/>
      <c r="K10" s="33"/>
      <c r="L10" s="49"/>
      <c r="S10" s="33"/>
      <c r="T10" s="33"/>
      <c r="U10" s="33"/>
      <c r="V10" s="33"/>
      <c r="W10" s="33"/>
      <c r="X10" s="33"/>
      <c r="Y10" s="33"/>
      <c r="Z10" s="33"/>
      <c r="AA10" s="33"/>
      <c r="AB10" s="33"/>
      <c r="AC10" s="33"/>
      <c r="AD10" s="33"/>
      <c r="AE10" s="33"/>
    </row>
    <row r="11" s="2" customFormat="1" ht="12" customHeight="1">
      <c r="A11" s="33"/>
      <c r="B11" s="34"/>
      <c r="C11" s="33"/>
      <c r="D11" s="28" t="s">
        <v>16</v>
      </c>
      <c r="E11" s="33"/>
      <c r="F11" s="25" t="s">
        <v>1</v>
      </c>
      <c r="G11" s="33"/>
      <c r="H11" s="33"/>
      <c r="I11" s="28" t="s">
        <v>17</v>
      </c>
      <c r="J11" s="25" t="s">
        <v>1</v>
      </c>
      <c r="K11" s="33"/>
      <c r="L11" s="49"/>
      <c r="S11" s="33"/>
      <c r="T11" s="33"/>
      <c r="U11" s="33"/>
      <c r="V11" s="33"/>
      <c r="W11" s="33"/>
      <c r="X11" s="33"/>
      <c r="Y11" s="33"/>
      <c r="Z11" s="33"/>
      <c r="AA11" s="33"/>
      <c r="AB11" s="33"/>
      <c r="AC11" s="33"/>
      <c r="AD11" s="33"/>
      <c r="AE11" s="33"/>
    </row>
    <row r="12" s="2" customFormat="1" ht="12" customHeight="1">
      <c r="A12" s="33"/>
      <c r="B12" s="34"/>
      <c r="C12" s="33"/>
      <c r="D12" s="28" t="s">
        <v>18</v>
      </c>
      <c r="E12" s="33"/>
      <c r="F12" s="25" t="s">
        <v>19</v>
      </c>
      <c r="G12" s="33"/>
      <c r="H12" s="33"/>
      <c r="I12" s="28" t="s">
        <v>20</v>
      </c>
      <c r="J12" s="63" t="str">
        <f>'Rekapitulace stavby'!AN8</f>
        <v>12. 5. 2020</v>
      </c>
      <c r="K12" s="33"/>
      <c r="L12" s="49"/>
      <c r="S12" s="33"/>
      <c r="T12" s="33"/>
      <c r="U12" s="33"/>
      <c r="V12" s="33"/>
      <c r="W12" s="33"/>
      <c r="X12" s="33"/>
      <c r="Y12" s="33"/>
      <c r="Z12" s="33"/>
      <c r="AA12" s="33"/>
      <c r="AB12" s="33"/>
      <c r="AC12" s="33"/>
      <c r="AD12" s="33"/>
      <c r="AE12" s="33"/>
    </row>
    <row r="13" s="2" customFormat="1" ht="10.8" customHeight="1">
      <c r="A13" s="33"/>
      <c r="B13" s="34"/>
      <c r="C13" s="33"/>
      <c r="D13" s="33"/>
      <c r="E13" s="33"/>
      <c r="F13" s="33"/>
      <c r="G13" s="33"/>
      <c r="H13" s="33"/>
      <c r="I13" s="33"/>
      <c r="J13" s="33"/>
      <c r="K13" s="33"/>
      <c r="L13" s="49"/>
      <c r="S13" s="33"/>
      <c r="T13" s="33"/>
      <c r="U13" s="33"/>
      <c r="V13" s="33"/>
      <c r="W13" s="33"/>
      <c r="X13" s="33"/>
      <c r="Y13" s="33"/>
      <c r="Z13" s="33"/>
      <c r="AA13" s="33"/>
      <c r="AB13" s="33"/>
      <c r="AC13" s="33"/>
      <c r="AD13" s="33"/>
      <c r="AE13" s="33"/>
    </row>
    <row r="14" s="2" customFormat="1" ht="12" customHeight="1">
      <c r="A14" s="33"/>
      <c r="B14" s="34"/>
      <c r="C14" s="33"/>
      <c r="D14" s="28" t="s">
        <v>22</v>
      </c>
      <c r="E14" s="33"/>
      <c r="F14" s="33"/>
      <c r="G14" s="33"/>
      <c r="H14" s="33"/>
      <c r="I14" s="28" t="s">
        <v>23</v>
      </c>
      <c r="J14" s="25" t="s">
        <v>1</v>
      </c>
      <c r="K14" s="33"/>
      <c r="L14" s="49"/>
      <c r="S14" s="33"/>
      <c r="T14" s="33"/>
      <c r="U14" s="33"/>
      <c r="V14" s="33"/>
      <c r="W14" s="33"/>
      <c r="X14" s="33"/>
      <c r="Y14" s="33"/>
      <c r="Z14" s="33"/>
      <c r="AA14" s="33"/>
      <c r="AB14" s="33"/>
      <c r="AC14" s="33"/>
      <c r="AD14" s="33"/>
      <c r="AE14" s="33"/>
    </row>
    <row r="15" s="2" customFormat="1" ht="18" customHeight="1">
      <c r="A15" s="33"/>
      <c r="B15" s="34"/>
      <c r="C15" s="33"/>
      <c r="D15" s="33"/>
      <c r="E15" s="25" t="s">
        <v>19</v>
      </c>
      <c r="F15" s="33"/>
      <c r="G15" s="33"/>
      <c r="H15" s="33"/>
      <c r="I15" s="28" t="s">
        <v>24</v>
      </c>
      <c r="J15" s="25" t="s">
        <v>1</v>
      </c>
      <c r="K15" s="33"/>
      <c r="L15" s="49"/>
      <c r="S15" s="33"/>
      <c r="T15" s="33"/>
      <c r="U15" s="33"/>
      <c r="V15" s="33"/>
      <c r="W15" s="33"/>
      <c r="X15" s="33"/>
      <c r="Y15" s="33"/>
      <c r="Z15" s="33"/>
      <c r="AA15" s="33"/>
      <c r="AB15" s="33"/>
      <c r="AC15" s="33"/>
      <c r="AD15" s="33"/>
      <c r="AE15" s="33"/>
    </row>
    <row r="16" s="2" customFormat="1" ht="6.96" customHeight="1">
      <c r="A16" s="33"/>
      <c r="B16" s="34"/>
      <c r="C16" s="33"/>
      <c r="D16" s="33"/>
      <c r="E16" s="33"/>
      <c r="F16" s="33"/>
      <c r="G16" s="33"/>
      <c r="H16" s="33"/>
      <c r="I16" s="33"/>
      <c r="J16" s="33"/>
      <c r="K16" s="33"/>
      <c r="L16" s="49"/>
      <c r="S16" s="33"/>
      <c r="T16" s="33"/>
      <c r="U16" s="33"/>
      <c r="V16" s="33"/>
      <c r="W16" s="33"/>
      <c r="X16" s="33"/>
      <c r="Y16" s="33"/>
      <c r="Z16" s="33"/>
      <c r="AA16" s="33"/>
      <c r="AB16" s="33"/>
      <c r="AC16" s="33"/>
      <c r="AD16" s="33"/>
      <c r="AE16" s="33"/>
    </row>
    <row r="17" s="2" customFormat="1" ht="12" customHeight="1">
      <c r="A17" s="33"/>
      <c r="B17" s="34"/>
      <c r="C17" s="33"/>
      <c r="D17" s="28" t="s">
        <v>25</v>
      </c>
      <c r="E17" s="33"/>
      <c r="F17" s="33"/>
      <c r="G17" s="33"/>
      <c r="H17" s="33"/>
      <c r="I17" s="28" t="s">
        <v>23</v>
      </c>
      <c r="J17" s="25" t="s">
        <v>1</v>
      </c>
      <c r="K17" s="33"/>
      <c r="L17" s="49"/>
      <c r="S17" s="33"/>
      <c r="T17" s="33"/>
      <c r="U17" s="33"/>
      <c r="V17" s="33"/>
      <c r="W17" s="33"/>
      <c r="X17" s="33"/>
      <c r="Y17" s="33"/>
      <c r="Z17" s="33"/>
      <c r="AA17" s="33"/>
      <c r="AB17" s="33"/>
      <c r="AC17" s="33"/>
      <c r="AD17" s="33"/>
      <c r="AE17" s="33"/>
    </row>
    <row r="18" s="2" customFormat="1" ht="18" customHeight="1">
      <c r="A18" s="33"/>
      <c r="B18" s="34"/>
      <c r="C18" s="33"/>
      <c r="D18" s="33"/>
      <c r="E18" s="25" t="s">
        <v>19</v>
      </c>
      <c r="F18" s="33"/>
      <c r="G18" s="33"/>
      <c r="H18" s="33"/>
      <c r="I18" s="28" t="s">
        <v>24</v>
      </c>
      <c r="J18" s="25" t="s">
        <v>1</v>
      </c>
      <c r="K18" s="33"/>
      <c r="L18" s="49"/>
      <c r="S18" s="33"/>
      <c r="T18" s="33"/>
      <c r="U18" s="33"/>
      <c r="V18" s="33"/>
      <c r="W18" s="33"/>
      <c r="X18" s="33"/>
      <c r="Y18" s="33"/>
      <c r="Z18" s="33"/>
      <c r="AA18" s="33"/>
      <c r="AB18" s="33"/>
      <c r="AC18" s="33"/>
      <c r="AD18" s="33"/>
      <c r="AE18" s="33"/>
    </row>
    <row r="19" s="2" customFormat="1" ht="6.96" customHeight="1">
      <c r="A19" s="33"/>
      <c r="B19" s="34"/>
      <c r="C19" s="33"/>
      <c r="D19" s="33"/>
      <c r="E19" s="33"/>
      <c r="F19" s="33"/>
      <c r="G19" s="33"/>
      <c r="H19" s="33"/>
      <c r="I19" s="33"/>
      <c r="J19" s="33"/>
      <c r="K19" s="33"/>
      <c r="L19" s="49"/>
      <c r="S19" s="33"/>
      <c r="T19" s="33"/>
      <c r="U19" s="33"/>
      <c r="V19" s="33"/>
      <c r="W19" s="33"/>
      <c r="X19" s="33"/>
      <c r="Y19" s="33"/>
      <c r="Z19" s="33"/>
      <c r="AA19" s="33"/>
      <c r="AB19" s="33"/>
      <c r="AC19" s="33"/>
      <c r="AD19" s="33"/>
      <c r="AE19" s="33"/>
    </row>
    <row r="20" s="2" customFormat="1" ht="12" customHeight="1">
      <c r="A20" s="33"/>
      <c r="B20" s="34"/>
      <c r="C20" s="33"/>
      <c r="D20" s="28" t="s">
        <v>26</v>
      </c>
      <c r="E20" s="33"/>
      <c r="F20" s="33"/>
      <c r="G20" s="33"/>
      <c r="H20" s="33"/>
      <c r="I20" s="28" t="s">
        <v>23</v>
      </c>
      <c r="J20" s="25" t="s">
        <v>1</v>
      </c>
      <c r="K20" s="33"/>
      <c r="L20" s="49"/>
      <c r="S20" s="33"/>
      <c r="T20" s="33"/>
      <c r="U20" s="33"/>
      <c r="V20" s="33"/>
      <c r="W20" s="33"/>
      <c r="X20" s="33"/>
      <c r="Y20" s="33"/>
      <c r="Z20" s="33"/>
      <c r="AA20" s="33"/>
      <c r="AB20" s="33"/>
      <c r="AC20" s="33"/>
      <c r="AD20" s="33"/>
      <c r="AE20" s="33"/>
    </row>
    <row r="21" s="2" customFormat="1" ht="18" customHeight="1">
      <c r="A21" s="33"/>
      <c r="B21" s="34"/>
      <c r="C21" s="33"/>
      <c r="D21" s="33"/>
      <c r="E21" s="25" t="s">
        <v>19</v>
      </c>
      <c r="F21" s="33"/>
      <c r="G21" s="33"/>
      <c r="H21" s="33"/>
      <c r="I21" s="28" t="s">
        <v>24</v>
      </c>
      <c r="J21" s="25" t="s">
        <v>1</v>
      </c>
      <c r="K21" s="33"/>
      <c r="L21" s="49"/>
      <c r="S21" s="33"/>
      <c r="T21" s="33"/>
      <c r="U21" s="33"/>
      <c r="V21" s="33"/>
      <c r="W21" s="33"/>
      <c r="X21" s="33"/>
      <c r="Y21" s="33"/>
      <c r="Z21" s="33"/>
      <c r="AA21" s="33"/>
      <c r="AB21" s="33"/>
      <c r="AC21" s="33"/>
      <c r="AD21" s="33"/>
      <c r="AE21" s="33"/>
    </row>
    <row r="22" s="2" customFormat="1" ht="6.96" customHeight="1">
      <c r="A22" s="33"/>
      <c r="B22" s="34"/>
      <c r="C22" s="33"/>
      <c r="D22" s="33"/>
      <c r="E22" s="33"/>
      <c r="F22" s="33"/>
      <c r="G22" s="33"/>
      <c r="H22" s="33"/>
      <c r="I22" s="33"/>
      <c r="J22" s="33"/>
      <c r="K22" s="33"/>
      <c r="L22" s="49"/>
      <c r="S22" s="33"/>
      <c r="T22" s="33"/>
      <c r="U22" s="33"/>
      <c r="V22" s="33"/>
      <c r="W22" s="33"/>
      <c r="X22" s="33"/>
      <c r="Y22" s="33"/>
      <c r="Z22" s="33"/>
      <c r="AA22" s="33"/>
      <c r="AB22" s="33"/>
      <c r="AC22" s="33"/>
      <c r="AD22" s="33"/>
      <c r="AE22" s="33"/>
    </row>
    <row r="23" s="2" customFormat="1" ht="12" customHeight="1">
      <c r="A23" s="33"/>
      <c r="B23" s="34"/>
      <c r="C23" s="33"/>
      <c r="D23" s="28" t="s">
        <v>28</v>
      </c>
      <c r="E23" s="33"/>
      <c r="F23" s="33"/>
      <c r="G23" s="33"/>
      <c r="H23" s="33"/>
      <c r="I23" s="28" t="s">
        <v>23</v>
      </c>
      <c r="J23" s="25" t="s">
        <v>1</v>
      </c>
      <c r="K23" s="33"/>
      <c r="L23" s="49"/>
      <c r="S23" s="33"/>
      <c r="T23" s="33"/>
      <c r="U23" s="33"/>
      <c r="V23" s="33"/>
      <c r="W23" s="33"/>
      <c r="X23" s="33"/>
      <c r="Y23" s="33"/>
      <c r="Z23" s="33"/>
      <c r="AA23" s="33"/>
      <c r="AB23" s="33"/>
      <c r="AC23" s="33"/>
      <c r="AD23" s="33"/>
      <c r="AE23" s="33"/>
    </row>
    <row r="24" s="2" customFormat="1" ht="18" customHeight="1">
      <c r="A24" s="33"/>
      <c r="B24" s="34"/>
      <c r="C24" s="33"/>
      <c r="D24" s="33"/>
      <c r="E24" s="25" t="s">
        <v>19</v>
      </c>
      <c r="F24" s="33"/>
      <c r="G24" s="33"/>
      <c r="H24" s="33"/>
      <c r="I24" s="28" t="s">
        <v>24</v>
      </c>
      <c r="J24" s="25" t="s">
        <v>1</v>
      </c>
      <c r="K24" s="33"/>
      <c r="L24" s="49"/>
      <c r="S24" s="33"/>
      <c r="T24" s="33"/>
      <c r="U24" s="33"/>
      <c r="V24" s="33"/>
      <c r="W24" s="33"/>
      <c r="X24" s="33"/>
      <c r="Y24" s="33"/>
      <c r="Z24" s="33"/>
      <c r="AA24" s="33"/>
      <c r="AB24" s="33"/>
      <c r="AC24" s="33"/>
      <c r="AD24" s="33"/>
      <c r="AE24" s="33"/>
    </row>
    <row r="25" s="2" customFormat="1" ht="6.96" customHeight="1">
      <c r="A25" s="33"/>
      <c r="B25" s="34"/>
      <c r="C25" s="33"/>
      <c r="D25" s="33"/>
      <c r="E25" s="33"/>
      <c r="F25" s="33"/>
      <c r="G25" s="33"/>
      <c r="H25" s="33"/>
      <c r="I25" s="33"/>
      <c r="J25" s="33"/>
      <c r="K25" s="33"/>
      <c r="L25" s="49"/>
      <c r="S25" s="33"/>
      <c r="T25" s="33"/>
      <c r="U25" s="33"/>
      <c r="V25" s="33"/>
      <c r="W25" s="33"/>
      <c r="X25" s="33"/>
      <c r="Y25" s="33"/>
      <c r="Z25" s="33"/>
      <c r="AA25" s="33"/>
      <c r="AB25" s="33"/>
      <c r="AC25" s="33"/>
      <c r="AD25" s="33"/>
      <c r="AE25" s="33"/>
    </row>
    <row r="26" s="2" customFormat="1" ht="12" customHeight="1">
      <c r="A26" s="33"/>
      <c r="B26" s="34"/>
      <c r="C26" s="33"/>
      <c r="D26" s="28" t="s">
        <v>29</v>
      </c>
      <c r="E26" s="33"/>
      <c r="F26" s="33"/>
      <c r="G26" s="33"/>
      <c r="H26" s="33"/>
      <c r="I26" s="33"/>
      <c r="J26" s="33"/>
      <c r="K26" s="33"/>
      <c r="L26" s="49"/>
      <c r="S26" s="33"/>
      <c r="T26" s="33"/>
      <c r="U26" s="33"/>
      <c r="V26" s="33"/>
      <c r="W26" s="33"/>
      <c r="X26" s="33"/>
      <c r="Y26" s="33"/>
      <c r="Z26" s="33"/>
      <c r="AA26" s="33"/>
      <c r="AB26" s="33"/>
      <c r="AC26" s="33"/>
      <c r="AD26" s="33"/>
      <c r="AE26" s="33"/>
    </row>
    <row r="27" s="8" customFormat="1" ht="16.5" customHeight="1">
      <c r="A27" s="121"/>
      <c r="B27" s="122"/>
      <c r="C27" s="121"/>
      <c r="D27" s="121"/>
      <c r="E27" s="29" t="s">
        <v>1</v>
      </c>
      <c r="F27" s="29"/>
      <c r="G27" s="29"/>
      <c r="H27" s="29"/>
      <c r="I27" s="121"/>
      <c r="J27" s="121"/>
      <c r="K27" s="121"/>
      <c r="L27" s="123"/>
      <c r="S27" s="121"/>
      <c r="T27" s="121"/>
      <c r="U27" s="121"/>
      <c r="V27" s="121"/>
      <c r="W27" s="121"/>
      <c r="X27" s="121"/>
      <c r="Y27" s="121"/>
      <c r="Z27" s="121"/>
      <c r="AA27" s="121"/>
      <c r="AB27" s="121"/>
      <c r="AC27" s="121"/>
      <c r="AD27" s="121"/>
      <c r="AE27" s="121"/>
    </row>
    <row r="28" s="2" customFormat="1" ht="6.96" customHeight="1">
      <c r="A28" s="33"/>
      <c r="B28" s="34"/>
      <c r="C28" s="33"/>
      <c r="D28" s="33"/>
      <c r="E28" s="33"/>
      <c r="F28" s="33"/>
      <c r="G28" s="33"/>
      <c r="H28" s="33"/>
      <c r="I28" s="33"/>
      <c r="J28" s="33"/>
      <c r="K28" s="33"/>
      <c r="L28" s="49"/>
      <c r="S28" s="33"/>
      <c r="T28" s="33"/>
      <c r="U28" s="33"/>
      <c r="V28" s="33"/>
      <c r="W28" s="33"/>
      <c r="X28" s="33"/>
      <c r="Y28" s="33"/>
      <c r="Z28" s="33"/>
      <c r="AA28" s="33"/>
      <c r="AB28" s="33"/>
      <c r="AC28" s="33"/>
      <c r="AD28" s="33"/>
      <c r="AE28" s="33"/>
    </row>
    <row r="29" s="2" customFormat="1" ht="6.96" customHeight="1">
      <c r="A29" s="33"/>
      <c r="B29" s="34"/>
      <c r="C29" s="33"/>
      <c r="D29" s="84"/>
      <c r="E29" s="84"/>
      <c r="F29" s="84"/>
      <c r="G29" s="84"/>
      <c r="H29" s="84"/>
      <c r="I29" s="84"/>
      <c r="J29" s="84"/>
      <c r="K29" s="84"/>
      <c r="L29" s="49"/>
      <c r="S29" s="33"/>
      <c r="T29" s="33"/>
      <c r="U29" s="33"/>
      <c r="V29" s="33"/>
      <c r="W29" s="33"/>
      <c r="X29" s="33"/>
      <c r="Y29" s="33"/>
      <c r="Z29" s="33"/>
      <c r="AA29" s="33"/>
      <c r="AB29" s="33"/>
      <c r="AC29" s="33"/>
      <c r="AD29" s="33"/>
      <c r="AE29" s="33"/>
    </row>
    <row r="30" s="2" customFormat="1" ht="14.4" customHeight="1">
      <c r="A30" s="33"/>
      <c r="B30" s="34"/>
      <c r="C30" s="33"/>
      <c r="D30" s="25" t="s">
        <v>104</v>
      </c>
      <c r="E30" s="33"/>
      <c r="F30" s="33"/>
      <c r="G30" s="33"/>
      <c r="H30" s="33"/>
      <c r="I30" s="33"/>
      <c r="J30" s="32">
        <f>J96</f>
        <v>407212.13</v>
      </c>
      <c r="K30" s="33"/>
      <c r="L30" s="49"/>
      <c r="S30" s="33"/>
      <c r="T30" s="33"/>
      <c r="U30" s="33"/>
      <c r="V30" s="33"/>
      <c r="W30" s="33"/>
      <c r="X30" s="33"/>
      <c r="Y30" s="33"/>
      <c r="Z30" s="33"/>
      <c r="AA30" s="33"/>
      <c r="AB30" s="33"/>
      <c r="AC30" s="33"/>
      <c r="AD30" s="33"/>
      <c r="AE30" s="33"/>
    </row>
    <row r="31" s="2" customFormat="1" ht="14.4" customHeight="1">
      <c r="A31" s="33"/>
      <c r="B31" s="34"/>
      <c r="C31" s="33"/>
      <c r="D31" s="31" t="s">
        <v>105</v>
      </c>
      <c r="E31" s="33"/>
      <c r="F31" s="33"/>
      <c r="G31" s="33"/>
      <c r="H31" s="33"/>
      <c r="I31" s="33"/>
      <c r="J31" s="32">
        <f>J106</f>
        <v>0</v>
      </c>
      <c r="K31" s="33"/>
      <c r="L31" s="49"/>
      <c r="S31" s="33"/>
      <c r="T31" s="33"/>
      <c r="U31" s="33"/>
      <c r="V31" s="33"/>
      <c r="W31" s="33"/>
      <c r="X31" s="33"/>
      <c r="Y31" s="33"/>
      <c r="Z31" s="33"/>
      <c r="AA31" s="33"/>
      <c r="AB31" s="33"/>
      <c r="AC31" s="33"/>
      <c r="AD31" s="33"/>
      <c r="AE31" s="33"/>
    </row>
    <row r="32" s="2" customFormat="1" ht="25.44" customHeight="1">
      <c r="A32" s="33"/>
      <c r="B32" s="34"/>
      <c r="C32" s="33"/>
      <c r="D32" s="124" t="s">
        <v>32</v>
      </c>
      <c r="E32" s="33"/>
      <c r="F32" s="33"/>
      <c r="G32" s="33"/>
      <c r="H32" s="33"/>
      <c r="I32" s="33"/>
      <c r="J32" s="90">
        <f>ROUND(J30 + J31, 2)</f>
        <v>407212.13</v>
      </c>
      <c r="K32" s="33"/>
      <c r="L32" s="49"/>
      <c r="S32" s="33"/>
      <c r="T32" s="33"/>
      <c r="U32" s="33"/>
      <c r="V32" s="33"/>
      <c r="W32" s="33"/>
      <c r="X32" s="33"/>
      <c r="Y32" s="33"/>
      <c r="Z32" s="33"/>
      <c r="AA32" s="33"/>
      <c r="AB32" s="33"/>
      <c r="AC32" s="33"/>
      <c r="AD32" s="33"/>
      <c r="AE32" s="33"/>
    </row>
    <row r="33" s="2" customFormat="1" ht="6.96" customHeight="1">
      <c r="A33" s="33"/>
      <c r="B33" s="34"/>
      <c r="C33" s="33"/>
      <c r="D33" s="84"/>
      <c r="E33" s="84"/>
      <c r="F33" s="84"/>
      <c r="G33" s="84"/>
      <c r="H33" s="84"/>
      <c r="I33" s="84"/>
      <c r="J33" s="84"/>
      <c r="K33" s="84"/>
      <c r="L33" s="49"/>
      <c r="S33" s="33"/>
      <c r="T33" s="33"/>
      <c r="U33" s="33"/>
      <c r="V33" s="33"/>
      <c r="W33" s="33"/>
      <c r="X33" s="33"/>
      <c r="Y33" s="33"/>
      <c r="Z33" s="33"/>
      <c r="AA33" s="33"/>
      <c r="AB33" s="33"/>
      <c r="AC33" s="33"/>
      <c r="AD33" s="33"/>
      <c r="AE33" s="33"/>
    </row>
    <row r="34" s="2" customFormat="1" ht="14.4" customHeight="1">
      <c r="A34" s="33"/>
      <c r="B34" s="34"/>
      <c r="C34" s="33"/>
      <c r="D34" s="33"/>
      <c r="E34" s="33"/>
      <c r="F34" s="38" t="s">
        <v>34</v>
      </c>
      <c r="G34" s="33"/>
      <c r="H34" s="33"/>
      <c r="I34" s="38" t="s">
        <v>33</v>
      </c>
      <c r="J34" s="38" t="s">
        <v>35</v>
      </c>
      <c r="K34" s="33"/>
      <c r="L34" s="49"/>
      <c r="S34" s="33"/>
      <c r="T34" s="33"/>
      <c r="U34" s="33"/>
      <c r="V34" s="33"/>
      <c r="W34" s="33"/>
      <c r="X34" s="33"/>
      <c r="Y34" s="33"/>
      <c r="Z34" s="33"/>
      <c r="AA34" s="33"/>
      <c r="AB34" s="33"/>
      <c r="AC34" s="33"/>
      <c r="AD34" s="33"/>
      <c r="AE34" s="33"/>
    </row>
    <row r="35" s="2" customFormat="1" ht="14.4" customHeight="1">
      <c r="A35" s="33"/>
      <c r="B35" s="34"/>
      <c r="C35" s="33"/>
      <c r="D35" s="125" t="s">
        <v>36</v>
      </c>
      <c r="E35" s="28" t="s">
        <v>37</v>
      </c>
      <c r="F35" s="126">
        <f>ROUND((SUM(BE106:BE107) + SUM(BE127:BE180)),  2)</f>
        <v>407212.13</v>
      </c>
      <c r="G35" s="33"/>
      <c r="H35" s="33"/>
      <c r="I35" s="127">
        <v>0.20999999999999999</v>
      </c>
      <c r="J35" s="126">
        <f>ROUND(((SUM(BE106:BE107) + SUM(BE127:BE180))*I35),  2)</f>
        <v>85514.550000000003</v>
      </c>
      <c r="K35" s="33"/>
      <c r="L35" s="49"/>
      <c r="S35" s="33"/>
      <c r="T35" s="33"/>
      <c r="U35" s="33"/>
      <c r="V35" s="33"/>
      <c r="W35" s="33"/>
      <c r="X35" s="33"/>
      <c r="Y35" s="33"/>
      <c r="Z35" s="33"/>
      <c r="AA35" s="33"/>
      <c r="AB35" s="33"/>
      <c r="AC35" s="33"/>
      <c r="AD35" s="33"/>
      <c r="AE35" s="33"/>
    </row>
    <row r="36" s="2" customFormat="1" ht="14.4" customHeight="1">
      <c r="A36" s="33"/>
      <c r="B36" s="34"/>
      <c r="C36" s="33"/>
      <c r="D36" s="33"/>
      <c r="E36" s="28" t="s">
        <v>38</v>
      </c>
      <c r="F36" s="126">
        <f>ROUND((SUM(BF106:BF107) + SUM(BF127:BF180)),  2)</f>
        <v>0</v>
      </c>
      <c r="G36" s="33"/>
      <c r="H36" s="33"/>
      <c r="I36" s="127">
        <v>0.14999999999999999</v>
      </c>
      <c r="J36" s="126">
        <f>ROUND(((SUM(BF106:BF107) + SUM(BF127:BF180))*I36),  2)</f>
        <v>0</v>
      </c>
      <c r="K36" s="33"/>
      <c r="L36" s="49"/>
      <c r="S36" s="33"/>
      <c r="T36" s="33"/>
      <c r="U36" s="33"/>
      <c r="V36" s="33"/>
      <c r="W36" s="33"/>
      <c r="X36" s="33"/>
      <c r="Y36" s="33"/>
      <c r="Z36" s="33"/>
      <c r="AA36" s="33"/>
      <c r="AB36" s="33"/>
      <c r="AC36" s="33"/>
      <c r="AD36" s="33"/>
      <c r="AE36" s="33"/>
    </row>
    <row r="37" hidden="1" s="2" customFormat="1" ht="14.4" customHeight="1">
      <c r="A37" s="33"/>
      <c r="B37" s="34"/>
      <c r="C37" s="33"/>
      <c r="D37" s="33"/>
      <c r="E37" s="28" t="s">
        <v>39</v>
      </c>
      <c r="F37" s="126">
        <f>ROUND((SUM(BG106:BG107) + SUM(BG127:BG180)),  2)</f>
        <v>0</v>
      </c>
      <c r="G37" s="33"/>
      <c r="H37" s="33"/>
      <c r="I37" s="127">
        <v>0.20999999999999999</v>
      </c>
      <c r="J37" s="126">
        <f>0</f>
        <v>0</v>
      </c>
      <c r="K37" s="33"/>
      <c r="L37" s="49"/>
      <c r="S37" s="33"/>
      <c r="T37" s="33"/>
      <c r="U37" s="33"/>
      <c r="V37" s="33"/>
      <c r="W37" s="33"/>
      <c r="X37" s="33"/>
      <c r="Y37" s="33"/>
      <c r="Z37" s="33"/>
      <c r="AA37" s="33"/>
      <c r="AB37" s="33"/>
      <c r="AC37" s="33"/>
      <c r="AD37" s="33"/>
      <c r="AE37" s="33"/>
    </row>
    <row r="38" hidden="1" s="2" customFormat="1" ht="14.4" customHeight="1">
      <c r="A38" s="33"/>
      <c r="B38" s="34"/>
      <c r="C38" s="33"/>
      <c r="D38" s="33"/>
      <c r="E38" s="28" t="s">
        <v>40</v>
      </c>
      <c r="F38" s="126">
        <f>ROUND((SUM(BH106:BH107) + SUM(BH127:BH180)),  2)</f>
        <v>0</v>
      </c>
      <c r="G38" s="33"/>
      <c r="H38" s="33"/>
      <c r="I38" s="127">
        <v>0.14999999999999999</v>
      </c>
      <c r="J38" s="126">
        <f>0</f>
        <v>0</v>
      </c>
      <c r="K38" s="33"/>
      <c r="L38" s="49"/>
      <c r="S38" s="33"/>
      <c r="T38" s="33"/>
      <c r="U38" s="33"/>
      <c r="V38" s="33"/>
      <c r="W38" s="33"/>
      <c r="X38" s="33"/>
      <c r="Y38" s="33"/>
      <c r="Z38" s="33"/>
      <c r="AA38" s="33"/>
      <c r="AB38" s="33"/>
      <c r="AC38" s="33"/>
      <c r="AD38" s="33"/>
      <c r="AE38" s="33"/>
    </row>
    <row r="39" hidden="1" s="2" customFormat="1" ht="14.4" customHeight="1">
      <c r="A39" s="33"/>
      <c r="B39" s="34"/>
      <c r="C39" s="33"/>
      <c r="D39" s="33"/>
      <c r="E39" s="28" t="s">
        <v>41</v>
      </c>
      <c r="F39" s="126">
        <f>ROUND((SUM(BI106:BI107) + SUM(BI127:BI180)),  2)</f>
        <v>0</v>
      </c>
      <c r="G39" s="33"/>
      <c r="H39" s="33"/>
      <c r="I39" s="127">
        <v>0</v>
      </c>
      <c r="J39" s="126">
        <f>0</f>
        <v>0</v>
      </c>
      <c r="K39" s="33"/>
      <c r="L39" s="49"/>
      <c r="S39" s="33"/>
      <c r="T39" s="33"/>
      <c r="U39" s="33"/>
      <c r="V39" s="33"/>
      <c r="W39" s="33"/>
      <c r="X39" s="33"/>
      <c r="Y39" s="33"/>
      <c r="Z39" s="33"/>
      <c r="AA39" s="33"/>
      <c r="AB39" s="33"/>
      <c r="AC39" s="33"/>
      <c r="AD39" s="33"/>
      <c r="AE39" s="33"/>
    </row>
    <row r="40" s="2" customFormat="1" ht="6.96" customHeight="1">
      <c r="A40" s="33"/>
      <c r="B40" s="34"/>
      <c r="C40" s="33"/>
      <c r="D40" s="33"/>
      <c r="E40" s="33"/>
      <c r="F40" s="33"/>
      <c r="G40" s="33"/>
      <c r="H40" s="33"/>
      <c r="I40" s="33"/>
      <c r="J40" s="33"/>
      <c r="K40" s="33"/>
      <c r="L40" s="49"/>
      <c r="S40" s="33"/>
      <c r="T40" s="33"/>
      <c r="U40" s="33"/>
      <c r="V40" s="33"/>
      <c r="W40" s="33"/>
      <c r="X40" s="33"/>
      <c r="Y40" s="33"/>
      <c r="Z40" s="33"/>
      <c r="AA40" s="33"/>
      <c r="AB40" s="33"/>
      <c r="AC40" s="33"/>
      <c r="AD40" s="33"/>
      <c r="AE40" s="33"/>
    </row>
    <row r="41" s="2" customFormat="1" ht="25.44" customHeight="1">
      <c r="A41" s="33"/>
      <c r="B41" s="34"/>
      <c r="C41" s="116"/>
      <c r="D41" s="128" t="s">
        <v>42</v>
      </c>
      <c r="E41" s="75"/>
      <c r="F41" s="75"/>
      <c r="G41" s="129" t="s">
        <v>43</v>
      </c>
      <c r="H41" s="130" t="s">
        <v>44</v>
      </c>
      <c r="I41" s="75"/>
      <c r="J41" s="131">
        <f>SUM(J32:J39)</f>
        <v>492726.67999999999</v>
      </c>
      <c r="K41" s="132"/>
      <c r="L41" s="49"/>
      <c r="S41" s="33"/>
      <c r="T41" s="33"/>
      <c r="U41" s="33"/>
      <c r="V41" s="33"/>
      <c r="W41" s="33"/>
      <c r="X41" s="33"/>
      <c r="Y41" s="33"/>
      <c r="Z41" s="33"/>
      <c r="AA41" s="33"/>
      <c r="AB41" s="33"/>
      <c r="AC41" s="33"/>
      <c r="AD41" s="33"/>
      <c r="AE41" s="33"/>
    </row>
    <row r="42" s="2" customFormat="1" ht="14.4" customHeight="1">
      <c r="A42" s="33"/>
      <c r="B42" s="34"/>
      <c r="C42" s="33"/>
      <c r="D42" s="33"/>
      <c r="E42" s="33"/>
      <c r="F42" s="33"/>
      <c r="G42" s="33"/>
      <c r="H42" s="33"/>
      <c r="I42" s="33"/>
      <c r="J42" s="33"/>
      <c r="K42" s="33"/>
      <c r="L42" s="49"/>
      <c r="S42" s="33"/>
      <c r="T42" s="33"/>
      <c r="U42" s="33"/>
      <c r="V42" s="33"/>
      <c r="W42" s="33"/>
      <c r="X42" s="33"/>
      <c r="Y42" s="33"/>
      <c r="Z42" s="33"/>
      <c r="AA42" s="33"/>
      <c r="AB42" s="33"/>
      <c r="AC42" s="33"/>
      <c r="AD42" s="33"/>
      <c r="AE42" s="33"/>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49"/>
      <c r="D50" s="50" t="s">
        <v>45</v>
      </c>
      <c r="E50" s="51"/>
      <c r="F50" s="51"/>
      <c r="G50" s="50" t="s">
        <v>46</v>
      </c>
      <c r="H50" s="51"/>
      <c r="I50" s="51"/>
      <c r="J50" s="51"/>
      <c r="K50" s="51"/>
      <c r="L50" s="49"/>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3"/>
      <c r="B61" s="34"/>
      <c r="C61" s="33"/>
      <c r="D61" s="52" t="s">
        <v>47</v>
      </c>
      <c r="E61" s="36"/>
      <c r="F61" s="133" t="s">
        <v>48</v>
      </c>
      <c r="G61" s="52" t="s">
        <v>47</v>
      </c>
      <c r="H61" s="36"/>
      <c r="I61" s="36"/>
      <c r="J61" s="134" t="s">
        <v>48</v>
      </c>
      <c r="K61" s="36"/>
      <c r="L61" s="49"/>
      <c r="S61" s="33"/>
      <c r="T61" s="33"/>
      <c r="U61" s="33"/>
      <c r="V61" s="33"/>
      <c r="W61" s="33"/>
      <c r="X61" s="33"/>
      <c r="Y61" s="33"/>
      <c r="Z61" s="33"/>
      <c r="AA61" s="33"/>
      <c r="AB61" s="33"/>
      <c r="AC61" s="33"/>
      <c r="AD61" s="33"/>
      <c r="AE61" s="33"/>
    </row>
    <row r="62">
      <c r="B62" s="21"/>
      <c r="L62" s="21"/>
    </row>
    <row r="63">
      <c r="B63" s="21"/>
      <c r="L63" s="21"/>
    </row>
    <row r="64">
      <c r="B64" s="21"/>
      <c r="L64" s="21"/>
    </row>
    <row r="65" s="2" customFormat="1">
      <c r="A65" s="33"/>
      <c r="B65" s="34"/>
      <c r="C65" s="33"/>
      <c r="D65" s="50" t="s">
        <v>49</v>
      </c>
      <c r="E65" s="53"/>
      <c r="F65" s="53"/>
      <c r="G65" s="50" t="s">
        <v>50</v>
      </c>
      <c r="H65" s="53"/>
      <c r="I65" s="53"/>
      <c r="J65" s="53"/>
      <c r="K65" s="53"/>
      <c r="L65" s="49"/>
      <c r="S65" s="33"/>
      <c r="T65" s="33"/>
      <c r="U65" s="33"/>
      <c r="V65" s="33"/>
      <c r="W65" s="33"/>
      <c r="X65" s="33"/>
      <c r="Y65" s="33"/>
      <c r="Z65" s="33"/>
      <c r="AA65" s="33"/>
      <c r="AB65" s="33"/>
      <c r="AC65" s="33"/>
      <c r="AD65" s="33"/>
      <c r="AE65" s="33"/>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3"/>
      <c r="B76" s="34"/>
      <c r="C76" s="33"/>
      <c r="D76" s="52" t="s">
        <v>47</v>
      </c>
      <c r="E76" s="36"/>
      <c r="F76" s="133" t="s">
        <v>48</v>
      </c>
      <c r="G76" s="52" t="s">
        <v>47</v>
      </c>
      <c r="H76" s="36"/>
      <c r="I76" s="36"/>
      <c r="J76" s="134" t="s">
        <v>48</v>
      </c>
      <c r="K76" s="36"/>
      <c r="L76" s="49"/>
      <c r="S76" s="33"/>
      <c r="T76" s="33"/>
      <c r="U76" s="33"/>
      <c r="V76" s="33"/>
      <c r="W76" s="33"/>
      <c r="X76" s="33"/>
      <c r="Y76" s="33"/>
      <c r="Z76" s="33"/>
      <c r="AA76" s="33"/>
      <c r="AB76" s="33"/>
      <c r="AC76" s="33"/>
      <c r="AD76" s="33"/>
      <c r="AE76" s="33"/>
    </row>
    <row r="77" s="2" customFormat="1" ht="14.4" customHeight="1">
      <c r="A77" s="33"/>
      <c r="B77" s="54"/>
      <c r="C77" s="55"/>
      <c r="D77" s="55"/>
      <c r="E77" s="55"/>
      <c r="F77" s="55"/>
      <c r="G77" s="55"/>
      <c r="H77" s="55"/>
      <c r="I77" s="55"/>
      <c r="J77" s="55"/>
      <c r="K77" s="55"/>
      <c r="L77" s="49"/>
      <c r="S77" s="33"/>
      <c r="T77" s="33"/>
      <c r="U77" s="33"/>
      <c r="V77" s="33"/>
      <c r="W77" s="33"/>
      <c r="X77" s="33"/>
      <c r="Y77" s="33"/>
      <c r="Z77" s="33"/>
      <c r="AA77" s="33"/>
      <c r="AB77" s="33"/>
      <c r="AC77" s="33"/>
      <c r="AD77" s="33"/>
      <c r="AE77" s="33"/>
    </row>
    <row r="81" s="2" customFormat="1" ht="6.96" customHeight="1">
      <c r="A81" s="33"/>
      <c r="B81" s="56"/>
      <c r="C81" s="57"/>
      <c r="D81" s="57"/>
      <c r="E81" s="57"/>
      <c r="F81" s="57"/>
      <c r="G81" s="57"/>
      <c r="H81" s="57"/>
      <c r="I81" s="57"/>
      <c r="J81" s="57"/>
      <c r="K81" s="57"/>
      <c r="L81" s="49"/>
      <c r="S81" s="33"/>
      <c r="T81" s="33"/>
      <c r="U81" s="33"/>
      <c r="V81" s="33"/>
      <c r="W81" s="33"/>
      <c r="X81" s="33"/>
      <c r="Y81" s="33"/>
      <c r="Z81" s="33"/>
      <c r="AA81" s="33"/>
      <c r="AB81" s="33"/>
      <c r="AC81" s="33"/>
      <c r="AD81" s="33"/>
      <c r="AE81" s="33"/>
    </row>
    <row r="82" s="2" customFormat="1" ht="24.96" customHeight="1">
      <c r="A82" s="33"/>
      <c r="B82" s="34"/>
      <c r="C82" s="22" t="s">
        <v>106</v>
      </c>
      <c r="D82" s="33"/>
      <c r="E82" s="33"/>
      <c r="F82" s="33"/>
      <c r="G82" s="33"/>
      <c r="H82" s="33"/>
      <c r="I82" s="33"/>
      <c r="J82" s="33"/>
      <c r="K82" s="33"/>
      <c r="L82" s="49"/>
      <c r="S82" s="33"/>
      <c r="T82" s="33"/>
      <c r="U82" s="33"/>
      <c r="V82" s="33"/>
      <c r="W82" s="33"/>
      <c r="X82" s="33"/>
      <c r="Y82" s="33"/>
      <c r="Z82" s="33"/>
      <c r="AA82" s="33"/>
      <c r="AB82" s="33"/>
      <c r="AC82" s="33"/>
      <c r="AD82" s="33"/>
      <c r="AE82" s="33"/>
    </row>
    <row r="83" s="2" customFormat="1" ht="6.96" customHeight="1">
      <c r="A83" s="33"/>
      <c r="B83" s="34"/>
      <c r="C83" s="33"/>
      <c r="D83" s="33"/>
      <c r="E83" s="33"/>
      <c r="F83" s="33"/>
      <c r="G83" s="33"/>
      <c r="H83" s="33"/>
      <c r="I83" s="33"/>
      <c r="J83" s="33"/>
      <c r="K83" s="33"/>
      <c r="L83" s="49"/>
      <c r="S83" s="33"/>
      <c r="T83" s="33"/>
      <c r="U83" s="33"/>
      <c r="V83" s="33"/>
      <c r="W83" s="33"/>
      <c r="X83" s="33"/>
      <c r="Y83" s="33"/>
      <c r="Z83" s="33"/>
      <c r="AA83" s="33"/>
      <c r="AB83" s="33"/>
      <c r="AC83" s="33"/>
      <c r="AD83" s="33"/>
      <c r="AE83" s="33"/>
    </row>
    <row r="84" s="2" customFormat="1" ht="12" customHeight="1">
      <c r="A84" s="33"/>
      <c r="B84" s="34"/>
      <c r="C84" s="28" t="s">
        <v>14</v>
      </c>
      <c r="D84" s="33"/>
      <c r="E84" s="33"/>
      <c r="F84" s="33"/>
      <c r="G84" s="33"/>
      <c r="H84" s="33"/>
      <c r="I84" s="33"/>
      <c r="J84" s="33"/>
      <c r="K84" s="33"/>
      <c r="L84" s="49"/>
      <c r="S84" s="33"/>
      <c r="T84" s="33"/>
      <c r="U84" s="33"/>
      <c r="V84" s="33"/>
      <c r="W84" s="33"/>
      <c r="X84" s="33"/>
      <c r="Y84" s="33"/>
      <c r="Z84" s="33"/>
      <c r="AA84" s="33"/>
      <c r="AB84" s="33"/>
      <c r="AC84" s="33"/>
      <c r="AD84" s="33"/>
      <c r="AE84" s="33"/>
    </row>
    <row r="85" s="2" customFormat="1" ht="16.5" customHeight="1">
      <c r="A85" s="33"/>
      <c r="B85" s="34"/>
      <c r="C85" s="33"/>
      <c r="D85" s="33"/>
      <c r="E85" s="120" t="str">
        <f>E7</f>
        <v>02 - BIM rozpočet</v>
      </c>
      <c r="F85" s="28"/>
      <c r="G85" s="28"/>
      <c r="H85" s="28"/>
      <c r="I85" s="33"/>
      <c r="J85" s="33"/>
      <c r="K85" s="33"/>
      <c r="L85" s="49"/>
      <c r="S85" s="33"/>
      <c r="T85" s="33"/>
      <c r="U85" s="33"/>
      <c r="V85" s="33"/>
      <c r="W85" s="33"/>
      <c r="X85" s="33"/>
      <c r="Y85" s="33"/>
      <c r="Z85" s="33"/>
      <c r="AA85" s="33"/>
      <c r="AB85" s="33"/>
      <c r="AC85" s="33"/>
      <c r="AD85" s="33"/>
      <c r="AE85" s="33"/>
    </row>
    <row r="86" s="2" customFormat="1" ht="12" customHeight="1">
      <c r="A86" s="33"/>
      <c r="B86" s="34"/>
      <c r="C86" s="28" t="s">
        <v>102</v>
      </c>
      <c r="D86" s="33"/>
      <c r="E86" s="33"/>
      <c r="F86" s="33"/>
      <c r="G86" s="33"/>
      <c r="H86" s="33"/>
      <c r="I86" s="33"/>
      <c r="J86" s="33"/>
      <c r="K86" s="33"/>
      <c r="L86" s="49"/>
      <c r="S86" s="33"/>
      <c r="T86" s="33"/>
      <c r="U86" s="33"/>
      <c r="V86" s="33"/>
      <c r="W86" s="33"/>
      <c r="X86" s="33"/>
      <c r="Y86" s="33"/>
      <c r="Z86" s="33"/>
      <c r="AA86" s="33"/>
      <c r="AB86" s="33"/>
      <c r="AC86" s="33"/>
      <c r="AD86" s="33"/>
      <c r="AE86" s="33"/>
    </row>
    <row r="87" s="2" customFormat="1" ht="16.5" customHeight="1">
      <c r="A87" s="33"/>
      <c r="B87" s="34"/>
      <c r="C87" s="33"/>
      <c r="D87" s="33"/>
      <c r="E87" s="61" t="str">
        <f>E9</f>
        <v>d - Obvodové zdivo</v>
      </c>
      <c r="F87" s="33"/>
      <c r="G87" s="33"/>
      <c r="H87" s="33"/>
      <c r="I87" s="33"/>
      <c r="J87" s="33"/>
      <c r="K87" s="33"/>
      <c r="L87" s="49"/>
      <c r="S87" s="33"/>
      <c r="T87" s="33"/>
      <c r="U87" s="33"/>
      <c r="V87" s="33"/>
      <c r="W87" s="33"/>
      <c r="X87" s="33"/>
      <c r="Y87" s="33"/>
      <c r="Z87" s="33"/>
      <c r="AA87" s="33"/>
      <c r="AB87" s="33"/>
      <c r="AC87" s="33"/>
      <c r="AD87" s="33"/>
      <c r="AE87" s="33"/>
    </row>
    <row r="88" s="2" customFormat="1" ht="6.96" customHeight="1">
      <c r="A88" s="33"/>
      <c r="B88" s="34"/>
      <c r="C88" s="33"/>
      <c r="D88" s="33"/>
      <c r="E88" s="33"/>
      <c r="F88" s="33"/>
      <c r="G88" s="33"/>
      <c r="H88" s="33"/>
      <c r="I88" s="33"/>
      <c r="J88" s="33"/>
      <c r="K88" s="33"/>
      <c r="L88" s="49"/>
      <c r="S88" s="33"/>
      <c r="T88" s="33"/>
      <c r="U88" s="33"/>
      <c r="V88" s="33"/>
      <c r="W88" s="33"/>
      <c r="X88" s="33"/>
      <c r="Y88" s="33"/>
      <c r="Z88" s="33"/>
      <c r="AA88" s="33"/>
      <c r="AB88" s="33"/>
      <c r="AC88" s="33"/>
      <c r="AD88" s="33"/>
      <c r="AE88" s="33"/>
    </row>
    <row r="89" s="2" customFormat="1" ht="12" customHeight="1">
      <c r="A89" s="33"/>
      <c r="B89" s="34"/>
      <c r="C89" s="28" t="s">
        <v>18</v>
      </c>
      <c r="D89" s="33"/>
      <c r="E89" s="33"/>
      <c r="F89" s="25" t="str">
        <f>F12</f>
        <v xml:space="preserve"> </v>
      </c>
      <c r="G89" s="33"/>
      <c r="H89" s="33"/>
      <c r="I89" s="28" t="s">
        <v>20</v>
      </c>
      <c r="J89" s="63" t="str">
        <f>IF(J12="","",J12)</f>
        <v>12. 5. 2020</v>
      </c>
      <c r="K89" s="33"/>
      <c r="L89" s="49"/>
      <c r="S89" s="33"/>
      <c r="T89" s="33"/>
      <c r="U89" s="33"/>
      <c r="V89" s="33"/>
      <c r="W89" s="33"/>
      <c r="X89" s="33"/>
      <c r="Y89" s="33"/>
      <c r="Z89" s="33"/>
      <c r="AA89" s="33"/>
      <c r="AB89" s="33"/>
      <c r="AC89" s="33"/>
      <c r="AD89" s="33"/>
      <c r="AE89" s="33"/>
    </row>
    <row r="90" s="2" customFormat="1" ht="6.96" customHeight="1">
      <c r="A90" s="33"/>
      <c r="B90" s="34"/>
      <c r="C90" s="33"/>
      <c r="D90" s="33"/>
      <c r="E90" s="33"/>
      <c r="F90" s="33"/>
      <c r="G90" s="33"/>
      <c r="H90" s="33"/>
      <c r="I90" s="33"/>
      <c r="J90" s="33"/>
      <c r="K90" s="33"/>
      <c r="L90" s="49"/>
      <c r="S90" s="33"/>
      <c r="T90" s="33"/>
      <c r="U90" s="33"/>
      <c r="V90" s="33"/>
      <c r="W90" s="33"/>
      <c r="X90" s="33"/>
      <c r="Y90" s="33"/>
      <c r="Z90" s="33"/>
      <c r="AA90" s="33"/>
      <c r="AB90" s="33"/>
      <c r="AC90" s="33"/>
      <c r="AD90" s="33"/>
      <c r="AE90" s="33"/>
    </row>
    <row r="91" s="2" customFormat="1" ht="15.15" customHeight="1">
      <c r="A91" s="33"/>
      <c r="B91" s="34"/>
      <c r="C91" s="28" t="s">
        <v>22</v>
      </c>
      <c r="D91" s="33"/>
      <c r="E91" s="33"/>
      <c r="F91" s="25" t="str">
        <f>E15</f>
        <v xml:space="preserve"> </v>
      </c>
      <c r="G91" s="33"/>
      <c r="H91" s="33"/>
      <c r="I91" s="28" t="s">
        <v>26</v>
      </c>
      <c r="J91" s="29" t="str">
        <f>E21</f>
        <v xml:space="preserve"> </v>
      </c>
      <c r="K91" s="33"/>
      <c r="L91" s="49"/>
      <c r="S91" s="33"/>
      <c r="T91" s="33"/>
      <c r="U91" s="33"/>
      <c r="V91" s="33"/>
      <c r="W91" s="33"/>
      <c r="X91" s="33"/>
      <c r="Y91" s="33"/>
      <c r="Z91" s="33"/>
      <c r="AA91" s="33"/>
      <c r="AB91" s="33"/>
      <c r="AC91" s="33"/>
      <c r="AD91" s="33"/>
      <c r="AE91" s="33"/>
    </row>
    <row r="92" s="2" customFormat="1" ht="15.15" customHeight="1">
      <c r="A92" s="33"/>
      <c r="B92" s="34"/>
      <c r="C92" s="28" t="s">
        <v>25</v>
      </c>
      <c r="D92" s="33"/>
      <c r="E92" s="33"/>
      <c r="F92" s="25" t="str">
        <f>IF(E18="","",E18)</f>
        <v xml:space="preserve"> </v>
      </c>
      <c r="G92" s="33"/>
      <c r="H92" s="33"/>
      <c r="I92" s="28" t="s">
        <v>28</v>
      </c>
      <c r="J92" s="29" t="str">
        <f>E24</f>
        <v xml:space="preserve"> </v>
      </c>
      <c r="K92" s="33"/>
      <c r="L92" s="49"/>
      <c r="S92" s="33"/>
      <c r="T92" s="33"/>
      <c r="U92" s="33"/>
      <c r="V92" s="33"/>
      <c r="W92" s="33"/>
      <c r="X92" s="33"/>
      <c r="Y92" s="33"/>
      <c r="Z92" s="33"/>
      <c r="AA92" s="33"/>
      <c r="AB92" s="33"/>
      <c r="AC92" s="33"/>
      <c r="AD92" s="33"/>
      <c r="AE92" s="33"/>
    </row>
    <row r="93" s="2" customFormat="1" ht="10.32" customHeight="1">
      <c r="A93" s="33"/>
      <c r="B93" s="34"/>
      <c r="C93" s="33"/>
      <c r="D93" s="33"/>
      <c r="E93" s="33"/>
      <c r="F93" s="33"/>
      <c r="G93" s="33"/>
      <c r="H93" s="33"/>
      <c r="I93" s="33"/>
      <c r="J93" s="33"/>
      <c r="K93" s="33"/>
      <c r="L93" s="49"/>
      <c r="S93" s="33"/>
      <c r="T93" s="33"/>
      <c r="U93" s="33"/>
      <c r="V93" s="33"/>
      <c r="W93" s="33"/>
      <c r="X93" s="33"/>
      <c r="Y93" s="33"/>
      <c r="Z93" s="33"/>
      <c r="AA93" s="33"/>
      <c r="AB93" s="33"/>
      <c r="AC93" s="33"/>
      <c r="AD93" s="33"/>
      <c r="AE93" s="33"/>
    </row>
    <row r="94" s="2" customFormat="1" ht="29.28" customHeight="1">
      <c r="A94" s="33"/>
      <c r="B94" s="34"/>
      <c r="C94" s="135" t="s">
        <v>107</v>
      </c>
      <c r="D94" s="116"/>
      <c r="E94" s="116"/>
      <c r="F94" s="116"/>
      <c r="G94" s="116"/>
      <c r="H94" s="116"/>
      <c r="I94" s="116"/>
      <c r="J94" s="136" t="s">
        <v>108</v>
      </c>
      <c r="K94" s="116"/>
      <c r="L94" s="49"/>
      <c r="S94" s="33"/>
      <c r="T94" s="33"/>
      <c r="U94" s="33"/>
      <c r="V94" s="33"/>
      <c r="W94" s="33"/>
      <c r="X94" s="33"/>
      <c r="Y94" s="33"/>
      <c r="Z94" s="33"/>
      <c r="AA94" s="33"/>
      <c r="AB94" s="33"/>
      <c r="AC94" s="33"/>
      <c r="AD94" s="33"/>
      <c r="AE94" s="33"/>
    </row>
    <row r="95" s="2" customFormat="1" ht="10.32" customHeight="1">
      <c r="A95" s="33"/>
      <c r="B95" s="34"/>
      <c r="C95" s="33"/>
      <c r="D95" s="33"/>
      <c r="E95" s="33"/>
      <c r="F95" s="33"/>
      <c r="G95" s="33"/>
      <c r="H95" s="33"/>
      <c r="I95" s="33"/>
      <c r="J95" s="33"/>
      <c r="K95" s="33"/>
      <c r="L95" s="49"/>
      <c r="S95" s="33"/>
      <c r="T95" s="33"/>
      <c r="U95" s="33"/>
      <c r="V95" s="33"/>
      <c r="W95" s="33"/>
      <c r="X95" s="33"/>
      <c r="Y95" s="33"/>
      <c r="Z95" s="33"/>
      <c r="AA95" s="33"/>
      <c r="AB95" s="33"/>
      <c r="AC95" s="33"/>
      <c r="AD95" s="33"/>
      <c r="AE95" s="33"/>
    </row>
    <row r="96" s="2" customFormat="1" ht="22.8" customHeight="1">
      <c r="A96" s="33"/>
      <c r="B96" s="34"/>
      <c r="C96" s="137" t="s">
        <v>109</v>
      </c>
      <c r="D96" s="33"/>
      <c r="E96" s="33"/>
      <c r="F96" s="33"/>
      <c r="G96" s="33"/>
      <c r="H96" s="33"/>
      <c r="I96" s="33"/>
      <c r="J96" s="90">
        <f>J127</f>
        <v>407212.13</v>
      </c>
      <c r="K96" s="33"/>
      <c r="L96" s="49"/>
      <c r="S96" s="33"/>
      <c r="T96" s="33"/>
      <c r="U96" s="33"/>
      <c r="V96" s="33"/>
      <c r="W96" s="33"/>
      <c r="X96" s="33"/>
      <c r="Y96" s="33"/>
      <c r="Z96" s="33"/>
      <c r="AA96" s="33"/>
      <c r="AB96" s="33"/>
      <c r="AC96" s="33"/>
      <c r="AD96" s="33"/>
      <c r="AE96" s="33"/>
      <c r="AU96" s="18" t="s">
        <v>110</v>
      </c>
    </row>
    <row r="97" s="9" customFormat="1" ht="24.96" customHeight="1">
      <c r="A97" s="9"/>
      <c r="B97" s="138"/>
      <c r="C97" s="9"/>
      <c r="D97" s="139" t="s">
        <v>111</v>
      </c>
      <c r="E97" s="140"/>
      <c r="F97" s="140"/>
      <c r="G97" s="140"/>
      <c r="H97" s="140"/>
      <c r="I97" s="140"/>
      <c r="J97" s="141">
        <f>J128</f>
        <v>398809.39000000001</v>
      </c>
      <c r="K97" s="9"/>
      <c r="L97" s="138"/>
      <c r="S97" s="9"/>
      <c r="T97" s="9"/>
      <c r="U97" s="9"/>
      <c r="V97" s="9"/>
      <c r="W97" s="9"/>
      <c r="X97" s="9"/>
      <c r="Y97" s="9"/>
      <c r="Z97" s="9"/>
      <c r="AA97" s="9"/>
      <c r="AB97" s="9"/>
      <c r="AC97" s="9"/>
      <c r="AD97" s="9"/>
      <c r="AE97" s="9"/>
    </row>
    <row r="98" s="10" customFormat="1" ht="19.92" customHeight="1">
      <c r="A98" s="10"/>
      <c r="B98" s="142"/>
      <c r="C98" s="10"/>
      <c r="D98" s="143" t="s">
        <v>260</v>
      </c>
      <c r="E98" s="144"/>
      <c r="F98" s="144"/>
      <c r="G98" s="144"/>
      <c r="H98" s="144"/>
      <c r="I98" s="144"/>
      <c r="J98" s="145">
        <f>J129</f>
        <v>162410</v>
      </c>
      <c r="K98" s="10"/>
      <c r="L98" s="142"/>
      <c r="S98" s="10"/>
      <c r="T98" s="10"/>
      <c r="U98" s="10"/>
      <c r="V98" s="10"/>
      <c r="W98" s="10"/>
      <c r="X98" s="10"/>
      <c r="Y98" s="10"/>
      <c r="Z98" s="10"/>
      <c r="AA98" s="10"/>
      <c r="AB98" s="10"/>
      <c r="AC98" s="10"/>
      <c r="AD98" s="10"/>
      <c r="AE98" s="10"/>
    </row>
    <row r="99" s="10" customFormat="1" ht="19.92" customHeight="1">
      <c r="A99" s="10"/>
      <c r="B99" s="142"/>
      <c r="C99" s="10"/>
      <c r="D99" s="143" t="s">
        <v>112</v>
      </c>
      <c r="E99" s="144"/>
      <c r="F99" s="144"/>
      <c r="G99" s="144"/>
      <c r="H99" s="144"/>
      <c r="I99" s="144"/>
      <c r="J99" s="145">
        <f>J131</f>
        <v>206944.73000000001</v>
      </c>
      <c r="K99" s="10"/>
      <c r="L99" s="142"/>
      <c r="S99" s="10"/>
      <c r="T99" s="10"/>
      <c r="U99" s="10"/>
      <c r="V99" s="10"/>
      <c r="W99" s="10"/>
      <c r="X99" s="10"/>
      <c r="Y99" s="10"/>
      <c r="Z99" s="10"/>
      <c r="AA99" s="10"/>
      <c r="AB99" s="10"/>
      <c r="AC99" s="10"/>
      <c r="AD99" s="10"/>
      <c r="AE99" s="10"/>
    </row>
    <row r="100" s="10" customFormat="1" ht="19.92" customHeight="1">
      <c r="A100" s="10"/>
      <c r="B100" s="142"/>
      <c r="C100" s="10"/>
      <c r="D100" s="143" t="s">
        <v>113</v>
      </c>
      <c r="E100" s="144"/>
      <c r="F100" s="144"/>
      <c r="G100" s="144"/>
      <c r="H100" s="144"/>
      <c r="I100" s="144"/>
      <c r="J100" s="145">
        <f>J164</f>
        <v>18994.379999999997</v>
      </c>
      <c r="K100" s="10"/>
      <c r="L100" s="142"/>
      <c r="S100" s="10"/>
      <c r="T100" s="10"/>
      <c r="U100" s="10"/>
      <c r="V100" s="10"/>
      <c r="W100" s="10"/>
      <c r="X100" s="10"/>
      <c r="Y100" s="10"/>
      <c r="Z100" s="10"/>
      <c r="AA100" s="10"/>
      <c r="AB100" s="10"/>
      <c r="AC100" s="10"/>
      <c r="AD100" s="10"/>
      <c r="AE100" s="10"/>
    </row>
    <row r="101" s="10" customFormat="1" ht="19.92" customHeight="1">
      <c r="A101" s="10"/>
      <c r="B101" s="142"/>
      <c r="C101" s="10"/>
      <c r="D101" s="143" t="s">
        <v>114</v>
      </c>
      <c r="E101" s="144"/>
      <c r="F101" s="144"/>
      <c r="G101" s="144"/>
      <c r="H101" s="144"/>
      <c r="I101" s="144"/>
      <c r="J101" s="145">
        <f>J173</f>
        <v>10460.280000000001</v>
      </c>
      <c r="K101" s="10"/>
      <c r="L101" s="142"/>
      <c r="S101" s="10"/>
      <c r="T101" s="10"/>
      <c r="U101" s="10"/>
      <c r="V101" s="10"/>
      <c r="W101" s="10"/>
      <c r="X101" s="10"/>
      <c r="Y101" s="10"/>
      <c r="Z101" s="10"/>
      <c r="AA101" s="10"/>
      <c r="AB101" s="10"/>
      <c r="AC101" s="10"/>
      <c r="AD101" s="10"/>
      <c r="AE101" s="10"/>
    </row>
    <row r="102" s="9" customFormat="1" ht="24.96" customHeight="1">
      <c r="A102" s="9"/>
      <c r="B102" s="138"/>
      <c r="C102" s="9"/>
      <c r="D102" s="139" t="s">
        <v>115</v>
      </c>
      <c r="E102" s="140"/>
      <c r="F102" s="140"/>
      <c r="G102" s="140"/>
      <c r="H102" s="140"/>
      <c r="I102" s="140"/>
      <c r="J102" s="141">
        <f>J175</f>
        <v>8402.7399999999998</v>
      </c>
      <c r="K102" s="9"/>
      <c r="L102" s="138"/>
      <c r="S102" s="9"/>
      <c r="T102" s="9"/>
      <c r="U102" s="9"/>
      <c r="V102" s="9"/>
      <c r="W102" s="9"/>
      <c r="X102" s="9"/>
      <c r="Y102" s="9"/>
      <c r="Z102" s="9"/>
      <c r="AA102" s="9"/>
      <c r="AB102" s="9"/>
      <c r="AC102" s="9"/>
      <c r="AD102" s="9"/>
      <c r="AE102" s="9"/>
    </row>
    <row r="103" s="10" customFormat="1" ht="19.92" customHeight="1">
      <c r="A103" s="10"/>
      <c r="B103" s="142"/>
      <c r="C103" s="10"/>
      <c r="D103" s="143" t="s">
        <v>261</v>
      </c>
      <c r="E103" s="144"/>
      <c r="F103" s="144"/>
      <c r="G103" s="144"/>
      <c r="H103" s="144"/>
      <c r="I103" s="144"/>
      <c r="J103" s="145">
        <f>J176</f>
        <v>8402.7399999999998</v>
      </c>
      <c r="K103" s="10"/>
      <c r="L103" s="142"/>
      <c r="S103" s="10"/>
      <c r="T103" s="10"/>
      <c r="U103" s="10"/>
      <c r="V103" s="10"/>
      <c r="W103" s="10"/>
      <c r="X103" s="10"/>
      <c r="Y103" s="10"/>
      <c r="Z103" s="10"/>
      <c r="AA103" s="10"/>
      <c r="AB103" s="10"/>
      <c r="AC103" s="10"/>
      <c r="AD103" s="10"/>
      <c r="AE103" s="10"/>
    </row>
    <row r="104" s="2" customFormat="1" ht="21.84" customHeight="1">
      <c r="A104" s="33"/>
      <c r="B104" s="34"/>
      <c r="C104" s="33"/>
      <c r="D104" s="33"/>
      <c r="E104" s="33"/>
      <c r="F104" s="33"/>
      <c r="G104" s="33"/>
      <c r="H104" s="33"/>
      <c r="I104" s="33"/>
      <c r="J104" s="33"/>
      <c r="K104" s="33"/>
      <c r="L104" s="49"/>
      <c r="S104" s="33"/>
      <c r="T104" s="33"/>
      <c r="U104" s="33"/>
      <c r="V104" s="33"/>
      <c r="W104" s="33"/>
      <c r="X104" s="33"/>
      <c r="Y104" s="33"/>
      <c r="Z104" s="33"/>
      <c r="AA104" s="33"/>
      <c r="AB104" s="33"/>
      <c r="AC104" s="33"/>
      <c r="AD104" s="33"/>
      <c r="AE104" s="33"/>
    </row>
    <row r="105" s="2" customFormat="1" ht="6.96" customHeight="1">
      <c r="A105" s="33"/>
      <c r="B105" s="34"/>
      <c r="C105" s="33"/>
      <c r="D105" s="33"/>
      <c r="E105" s="33"/>
      <c r="F105" s="33"/>
      <c r="G105" s="33"/>
      <c r="H105" s="33"/>
      <c r="I105" s="33"/>
      <c r="J105" s="33"/>
      <c r="K105" s="33"/>
      <c r="L105" s="49"/>
      <c r="S105" s="33"/>
      <c r="T105" s="33"/>
      <c r="U105" s="33"/>
      <c r="V105" s="33"/>
      <c r="W105" s="33"/>
      <c r="X105" s="33"/>
      <c r="Y105" s="33"/>
      <c r="Z105" s="33"/>
      <c r="AA105" s="33"/>
      <c r="AB105" s="33"/>
      <c r="AC105" s="33"/>
      <c r="AD105" s="33"/>
      <c r="AE105" s="33"/>
    </row>
    <row r="106" s="2" customFormat="1" ht="29.28" customHeight="1">
      <c r="A106" s="33"/>
      <c r="B106" s="34"/>
      <c r="C106" s="137" t="s">
        <v>118</v>
      </c>
      <c r="D106" s="33"/>
      <c r="E106" s="33"/>
      <c r="F106" s="33"/>
      <c r="G106" s="33"/>
      <c r="H106" s="33"/>
      <c r="I106" s="33"/>
      <c r="J106" s="146">
        <v>0</v>
      </c>
      <c r="K106" s="33"/>
      <c r="L106" s="49"/>
      <c r="N106" s="147" t="s">
        <v>36</v>
      </c>
      <c r="S106" s="33"/>
      <c r="T106" s="33"/>
      <c r="U106" s="33"/>
      <c r="V106" s="33"/>
      <c r="W106" s="33"/>
      <c r="X106" s="33"/>
      <c r="Y106" s="33"/>
      <c r="Z106" s="33"/>
      <c r="AA106" s="33"/>
      <c r="AB106" s="33"/>
      <c r="AC106" s="33"/>
      <c r="AD106" s="33"/>
      <c r="AE106" s="33"/>
    </row>
    <row r="107" s="2" customFormat="1" ht="18" customHeight="1">
      <c r="A107" s="33"/>
      <c r="B107" s="34"/>
      <c r="C107" s="33"/>
      <c r="D107" s="33"/>
      <c r="E107" s="33"/>
      <c r="F107" s="33"/>
      <c r="G107" s="33"/>
      <c r="H107" s="33"/>
      <c r="I107" s="33"/>
      <c r="J107" s="33"/>
      <c r="K107" s="33"/>
      <c r="L107" s="49"/>
      <c r="S107" s="33"/>
      <c r="T107" s="33"/>
      <c r="U107" s="33"/>
      <c r="V107" s="33"/>
      <c r="W107" s="33"/>
      <c r="X107" s="33"/>
      <c r="Y107" s="33"/>
      <c r="Z107" s="33"/>
      <c r="AA107" s="33"/>
      <c r="AB107" s="33"/>
      <c r="AC107" s="33"/>
      <c r="AD107" s="33"/>
      <c r="AE107" s="33"/>
    </row>
    <row r="108" s="2" customFormat="1" ht="29.28" customHeight="1">
      <c r="A108" s="33"/>
      <c r="B108" s="34"/>
      <c r="C108" s="115" t="s">
        <v>100</v>
      </c>
      <c r="D108" s="116"/>
      <c r="E108" s="116"/>
      <c r="F108" s="116"/>
      <c r="G108" s="116"/>
      <c r="H108" s="116"/>
      <c r="I108" s="116"/>
      <c r="J108" s="117">
        <f>ROUND(J96+J106,2)</f>
        <v>407212.13</v>
      </c>
      <c r="K108" s="116"/>
      <c r="L108" s="49"/>
      <c r="S108" s="33"/>
      <c r="T108" s="33"/>
      <c r="U108" s="33"/>
      <c r="V108" s="33"/>
      <c r="W108" s="33"/>
      <c r="X108" s="33"/>
      <c r="Y108" s="33"/>
      <c r="Z108" s="33"/>
      <c r="AA108" s="33"/>
      <c r="AB108" s="33"/>
      <c r="AC108" s="33"/>
      <c r="AD108" s="33"/>
      <c r="AE108" s="33"/>
    </row>
    <row r="109" s="2" customFormat="1" ht="6.96" customHeight="1">
      <c r="A109" s="33"/>
      <c r="B109" s="54"/>
      <c r="C109" s="55"/>
      <c r="D109" s="55"/>
      <c r="E109" s="55"/>
      <c r="F109" s="55"/>
      <c r="G109" s="55"/>
      <c r="H109" s="55"/>
      <c r="I109" s="55"/>
      <c r="J109" s="55"/>
      <c r="K109" s="55"/>
      <c r="L109" s="49"/>
      <c r="S109" s="33"/>
      <c r="T109" s="33"/>
      <c r="U109" s="33"/>
      <c r="V109" s="33"/>
      <c r="W109" s="33"/>
      <c r="X109" s="33"/>
      <c r="Y109" s="33"/>
      <c r="Z109" s="33"/>
      <c r="AA109" s="33"/>
      <c r="AB109" s="33"/>
      <c r="AC109" s="33"/>
      <c r="AD109" s="33"/>
      <c r="AE109" s="33"/>
    </row>
    <row r="113" s="2" customFormat="1" ht="6.96" customHeight="1">
      <c r="A113" s="33"/>
      <c r="B113" s="56"/>
      <c r="C113" s="57"/>
      <c r="D113" s="57"/>
      <c r="E113" s="57"/>
      <c r="F113" s="57"/>
      <c r="G113" s="57"/>
      <c r="H113" s="57"/>
      <c r="I113" s="57"/>
      <c r="J113" s="57"/>
      <c r="K113" s="57"/>
      <c r="L113" s="49"/>
      <c r="S113" s="33"/>
      <c r="T113" s="33"/>
      <c r="U113" s="33"/>
      <c r="V113" s="33"/>
      <c r="W113" s="33"/>
      <c r="X113" s="33"/>
      <c r="Y113" s="33"/>
      <c r="Z113" s="33"/>
      <c r="AA113" s="33"/>
      <c r="AB113" s="33"/>
      <c r="AC113" s="33"/>
      <c r="AD113" s="33"/>
      <c r="AE113" s="33"/>
    </row>
    <row r="114" s="2" customFormat="1" ht="24.96" customHeight="1">
      <c r="A114" s="33"/>
      <c r="B114" s="34"/>
      <c r="C114" s="22" t="s">
        <v>119</v>
      </c>
      <c r="D114" s="33"/>
      <c r="E114" s="33"/>
      <c r="F114" s="33"/>
      <c r="G114" s="33"/>
      <c r="H114" s="33"/>
      <c r="I114" s="33"/>
      <c r="J114" s="33"/>
      <c r="K114" s="33"/>
      <c r="L114" s="49"/>
      <c r="S114" s="33"/>
      <c r="T114" s="33"/>
      <c r="U114" s="33"/>
      <c r="V114" s="33"/>
      <c r="W114" s="33"/>
      <c r="X114" s="33"/>
      <c r="Y114" s="33"/>
      <c r="Z114" s="33"/>
      <c r="AA114" s="33"/>
      <c r="AB114" s="33"/>
      <c r="AC114" s="33"/>
      <c r="AD114" s="33"/>
      <c r="AE114" s="33"/>
    </row>
    <row r="115" s="2" customFormat="1" ht="6.96" customHeight="1">
      <c r="A115" s="33"/>
      <c r="B115" s="34"/>
      <c r="C115" s="33"/>
      <c r="D115" s="33"/>
      <c r="E115" s="33"/>
      <c r="F115" s="33"/>
      <c r="G115" s="33"/>
      <c r="H115" s="33"/>
      <c r="I115" s="33"/>
      <c r="J115" s="33"/>
      <c r="K115" s="33"/>
      <c r="L115" s="49"/>
      <c r="S115" s="33"/>
      <c r="T115" s="33"/>
      <c r="U115" s="33"/>
      <c r="V115" s="33"/>
      <c r="W115" s="33"/>
      <c r="X115" s="33"/>
      <c r="Y115" s="33"/>
      <c r="Z115" s="33"/>
      <c r="AA115" s="33"/>
      <c r="AB115" s="33"/>
      <c r="AC115" s="33"/>
      <c r="AD115" s="33"/>
      <c r="AE115" s="33"/>
    </row>
    <row r="116" s="2" customFormat="1" ht="12" customHeight="1">
      <c r="A116" s="33"/>
      <c r="B116" s="34"/>
      <c r="C116" s="28" t="s">
        <v>14</v>
      </c>
      <c r="D116" s="33"/>
      <c r="E116" s="33"/>
      <c r="F116" s="33"/>
      <c r="G116" s="33"/>
      <c r="H116" s="33"/>
      <c r="I116" s="33"/>
      <c r="J116" s="33"/>
      <c r="K116" s="33"/>
      <c r="L116" s="49"/>
      <c r="S116" s="33"/>
      <c r="T116" s="33"/>
      <c r="U116" s="33"/>
      <c r="V116" s="33"/>
      <c r="W116" s="33"/>
      <c r="X116" s="33"/>
      <c r="Y116" s="33"/>
      <c r="Z116" s="33"/>
      <c r="AA116" s="33"/>
      <c r="AB116" s="33"/>
      <c r="AC116" s="33"/>
      <c r="AD116" s="33"/>
      <c r="AE116" s="33"/>
    </row>
    <row r="117" s="2" customFormat="1" ht="16.5" customHeight="1">
      <c r="A117" s="33"/>
      <c r="B117" s="34"/>
      <c r="C117" s="33"/>
      <c r="D117" s="33"/>
      <c r="E117" s="120" t="str">
        <f>E7</f>
        <v>02 - BIM rozpočet</v>
      </c>
      <c r="F117" s="28"/>
      <c r="G117" s="28"/>
      <c r="H117" s="28"/>
      <c r="I117" s="33"/>
      <c r="J117" s="33"/>
      <c r="K117" s="33"/>
      <c r="L117" s="49"/>
      <c r="S117" s="33"/>
      <c r="T117" s="33"/>
      <c r="U117" s="33"/>
      <c r="V117" s="33"/>
      <c r="W117" s="33"/>
      <c r="X117" s="33"/>
      <c r="Y117" s="33"/>
      <c r="Z117" s="33"/>
      <c r="AA117" s="33"/>
      <c r="AB117" s="33"/>
      <c r="AC117" s="33"/>
      <c r="AD117" s="33"/>
      <c r="AE117" s="33"/>
    </row>
    <row r="118" s="2" customFormat="1" ht="12" customHeight="1">
      <c r="A118" s="33"/>
      <c r="B118" s="34"/>
      <c r="C118" s="28" t="s">
        <v>102</v>
      </c>
      <c r="D118" s="33"/>
      <c r="E118" s="33"/>
      <c r="F118" s="33"/>
      <c r="G118" s="33"/>
      <c r="H118" s="33"/>
      <c r="I118" s="33"/>
      <c r="J118" s="33"/>
      <c r="K118" s="33"/>
      <c r="L118" s="49"/>
      <c r="S118" s="33"/>
      <c r="T118" s="33"/>
      <c r="U118" s="33"/>
      <c r="V118" s="33"/>
      <c r="W118" s="33"/>
      <c r="X118" s="33"/>
      <c r="Y118" s="33"/>
      <c r="Z118" s="33"/>
      <c r="AA118" s="33"/>
      <c r="AB118" s="33"/>
      <c r="AC118" s="33"/>
      <c r="AD118" s="33"/>
      <c r="AE118" s="33"/>
    </row>
    <row r="119" s="2" customFormat="1" ht="16.5" customHeight="1">
      <c r="A119" s="33"/>
      <c r="B119" s="34"/>
      <c r="C119" s="33"/>
      <c r="D119" s="33"/>
      <c r="E119" s="61" t="str">
        <f>E9</f>
        <v>d - Obvodové zdivo</v>
      </c>
      <c r="F119" s="33"/>
      <c r="G119" s="33"/>
      <c r="H119" s="33"/>
      <c r="I119" s="33"/>
      <c r="J119" s="33"/>
      <c r="K119" s="33"/>
      <c r="L119" s="49"/>
      <c r="S119" s="33"/>
      <c r="T119" s="33"/>
      <c r="U119" s="33"/>
      <c r="V119" s="33"/>
      <c r="W119" s="33"/>
      <c r="X119" s="33"/>
      <c r="Y119" s="33"/>
      <c r="Z119" s="33"/>
      <c r="AA119" s="33"/>
      <c r="AB119" s="33"/>
      <c r="AC119" s="33"/>
      <c r="AD119" s="33"/>
      <c r="AE119" s="33"/>
    </row>
    <row r="120" s="2" customFormat="1" ht="6.96" customHeight="1">
      <c r="A120" s="33"/>
      <c r="B120" s="34"/>
      <c r="C120" s="33"/>
      <c r="D120" s="33"/>
      <c r="E120" s="33"/>
      <c r="F120" s="33"/>
      <c r="G120" s="33"/>
      <c r="H120" s="33"/>
      <c r="I120" s="33"/>
      <c r="J120" s="33"/>
      <c r="K120" s="33"/>
      <c r="L120" s="49"/>
      <c r="S120" s="33"/>
      <c r="T120" s="33"/>
      <c r="U120" s="33"/>
      <c r="V120" s="33"/>
      <c r="W120" s="33"/>
      <c r="X120" s="33"/>
      <c r="Y120" s="33"/>
      <c r="Z120" s="33"/>
      <c r="AA120" s="33"/>
      <c r="AB120" s="33"/>
      <c r="AC120" s="33"/>
      <c r="AD120" s="33"/>
      <c r="AE120" s="33"/>
    </row>
    <row r="121" s="2" customFormat="1" ht="12" customHeight="1">
      <c r="A121" s="33"/>
      <c r="B121" s="34"/>
      <c r="C121" s="28" t="s">
        <v>18</v>
      </c>
      <c r="D121" s="33"/>
      <c r="E121" s="33"/>
      <c r="F121" s="25" t="str">
        <f>F12</f>
        <v xml:space="preserve"> </v>
      </c>
      <c r="G121" s="33"/>
      <c r="H121" s="33"/>
      <c r="I121" s="28" t="s">
        <v>20</v>
      </c>
      <c r="J121" s="63" t="str">
        <f>IF(J12="","",J12)</f>
        <v>12. 5. 2020</v>
      </c>
      <c r="K121" s="33"/>
      <c r="L121" s="49"/>
      <c r="S121" s="33"/>
      <c r="T121" s="33"/>
      <c r="U121" s="33"/>
      <c r="V121" s="33"/>
      <c r="W121" s="33"/>
      <c r="X121" s="33"/>
      <c r="Y121" s="33"/>
      <c r="Z121" s="33"/>
      <c r="AA121" s="33"/>
      <c r="AB121" s="33"/>
      <c r="AC121" s="33"/>
      <c r="AD121" s="33"/>
      <c r="AE121" s="33"/>
    </row>
    <row r="122" s="2" customFormat="1" ht="6.96" customHeight="1">
      <c r="A122" s="33"/>
      <c r="B122" s="34"/>
      <c r="C122" s="33"/>
      <c r="D122" s="33"/>
      <c r="E122" s="33"/>
      <c r="F122" s="33"/>
      <c r="G122" s="33"/>
      <c r="H122" s="33"/>
      <c r="I122" s="33"/>
      <c r="J122" s="33"/>
      <c r="K122" s="33"/>
      <c r="L122" s="49"/>
      <c r="S122" s="33"/>
      <c r="T122" s="33"/>
      <c r="U122" s="33"/>
      <c r="V122" s="33"/>
      <c r="W122" s="33"/>
      <c r="X122" s="33"/>
      <c r="Y122" s="33"/>
      <c r="Z122" s="33"/>
      <c r="AA122" s="33"/>
      <c r="AB122" s="33"/>
      <c r="AC122" s="33"/>
      <c r="AD122" s="33"/>
      <c r="AE122" s="33"/>
    </row>
    <row r="123" s="2" customFormat="1" ht="15.15" customHeight="1">
      <c r="A123" s="33"/>
      <c r="B123" s="34"/>
      <c r="C123" s="28" t="s">
        <v>22</v>
      </c>
      <c r="D123" s="33"/>
      <c r="E123" s="33"/>
      <c r="F123" s="25" t="str">
        <f>E15</f>
        <v xml:space="preserve"> </v>
      </c>
      <c r="G123" s="33"/>
      <c r="H123" s="33"/>
      <c r="I123" s="28" t="s">
        <v>26</v>
      </c>
      <c r="J123" s="29" t="str">
        <f>E21</f>
        <v xml:space="preserve"> </v>
      </c>
      <c r="K123" s="33"/>
      <c r="L123" s="49"/>
      <c r="S123" s="33"/>
      <c r="T123" s="33"/>
      <c r="U123" s="33"/>
      <c r="V123" s="33"/>
      <c r="W123" s="33"/>
      <c r="X123" s="33"/>
      <c r="Y123" s="33"/>
      <c r="Z123" s="33"/>
      <c r="AA123" s="33"/>
      <c r="AB123" s="33"/>
      <c r="AC123" s="33"/>
      <c r="AD123" s="33"/>
      <c r="AE123" s="33"/>
    </row>
    <row r="124" s="2" customFormat="1" ht="15.15" customHeight="1">
      <c r="A124" s="33"/>
      <c r="B124" s="34"/>
      <c r="C124" s="28" t="s">
        <v>25</v>
      </c>
      <c r="D124" s="33"/>
      <c r="E124" s="33"/>
      <c r="F124" s="25" t="str">
        <f>IF(E18="","",E18)</f>
        <v xml:space="preserve"> </v>
      </c>
      <c r="G124" s="33"/>
      <c r="H124" s="33"/>
      <c r="I124" s="28" t="s">
        <v>28</v>
      </c>
      <c r="J124" s="29" t="str">
        <f>E24</f>
        <v xml:space="preserve"> </v>
      </c>
      <c r="K124" s="33"/>
      <c r="L124" s="49"/>
      <c r="S124" s="33"/>
      <c r="T124" s="33"/>
      <c r="U124" s="33"/>
      <c r="V124" s="33"/>
      <c r="W124" s="33"/>
      <c r="X124" s="33"/>
      <c r="Y124" s="33"/>
      <c r="Z124" s="33"/>
      <c r="AA124" s="33"/>
      <c r="AB124" s="33"/>
      <c r="AC124" s="33"/>
      <c r="AD124" s="33"/>
      <c r="AE124" s="33"/>
    </row>
    <row r="125" s="2" customFormat="1" ht="10.32" customHeight="1">
      <c r="A125" s="33"/>
      <c r="B125" s="34"/>
      <c r="C125" s="33"/>
      <c r="D125" s="33"/>
      <c r="E125" s="33"/>
      <c r="F125" s="33"/>
      <c r="G125" s="33"/>
      <c r="H125" s="33"/>
      <c r="I125" s="33"/>
      <c r="J125" s="33"/>
      <c r="K125" s="33"/>
      <c r="L125" s="49"/>
      <c r="S125" s="33"/>
      <c r="T125" s="33"/>
      <c r="U125" s="33"/>
      <c r="V125" s="33"/>
      <c r="W125" s="33"/>
      <c r="X125" s="33"/>
      <c r="Y125" s="33"/>
      <c r="Z125" s="33"/>
      <c r="AA125" s="33"/>
      <c r="AB125" s="33"/>
      <c r="AC125" s="33"/>
      <c r="AD125" s="33"/>
      <c r="AE125" s="33"/>
    </row>
    <row r="126" s="11" customFormat="1" ht="29.28" customHeight="1">
      <c r="A126" s="148"/>
      <c r="B126" s="149"/>
      <c r="C126" s="150" t="s">
        <v>120</v>
      </c>
      <c r="D126" s="151" t="s">
        <v>57</v>
      </c>
      <c r="E126" s="151" t="s">
        <v>53</v>
      </c>
      <c r="F126" s="151" t="s">
        <v>54</v>
      </c>
      <c r="G126" s="151" t="s">
        <v>121</v>
      </c>
      <c r="H126" s="151" t="s">
        <v>122</v>
      </c>
      <c r="I126" s="151" t="s">
        <v>123</v>
      </c>
      <c r="J126" s="152" t="s">
        <v>108</v>
      </c>
      <c r="K126" s="153" t="s">
        <v>124</v>
      </c>
      <c r="L126" s="154"/>
      <c r="M126" s="80" t="s">
        <v>1</v>
      </c>
      <c r="N126" s="81" t="s">
        <v>36</v>
      </c>
      <c r="O126" s="81" t="s">
        <v>125</v>
      </c>
      <c r="P126" s="81" t="s">
        <v>126</v>
      </c>
      <c r="Q126" s="81" t="s">
        <v>127</v>
      </c>
      <c r="R126" s="81" t="s">
        <v>128</v>
      </c>
      <c r="S126" s="81" t="s">
        <v>129</v>
      </c>
      <c r="T126" s="82" t="s">
        <v>130</v>
      </c>
      <c r="U126" s="148"/>
      <c r="V126" s="148"/>
      <c r="W126" s="148"/>
      <c r="X126" s="148"/>
      <c r="Y126" s="148"/>
      <c r="Z126" s="148"/>
      <c r="AA126" s="148"/>
      <c r="AB126" s="148"/>
      <c r="AC126" s="148"/>
      <c r="AD126" s="148"/>
      <c r="AE126" s="148"/>
    </row>
    <row r="127" s="2" customFormat="1" ht="22.8" customHeight="1">
      <c r="A127" s="33"/>
      <c r="B127" s="34"/>
      <c r="C127" s="87" t="s">
        <v>131</v>
      </c>
      <c r="D127" s="33"/>
      <c r="E127" s="33"/>
      <c r="F127" s="33"/>
      <c r="G127" s="33"/>
      <c r="H127" s="33"/>
      <c r="I127" s="33"/>
      <c r="J127" s="155">
        <f>BK127</f>
        <v>407212.13</v>
      </c>
      <c r="K127" s="33"/>
      <c r="L127" s="34"/>
      <c r="M127" s="83"/>
      <c r="N127" s="67"/>
      <c r="O127" s="84"/>
      <c r="P127" s="156">
        <f>P128+P175</f>
        <v>453.82484199999999</v>
      </c>
      <c r="Q127" s="84"/>
      <c r="R127" s="156">
        <f>R128+R175</f>
        <v>38.222428645599997</v>
      </c>
      <c r="S127" s="84"/>
      <c r="T127" s="157">
        <f>T128+T175</f>
        <v>0</v>
      </c>
      <c r="U127" s="33"/>
      <c r="V127" s="33"/>
      <c r="W127" s="33"/>
      <c r="X127" s="33"/>
      <c r="Y127" s="33"/>
      <c r="Z127" s="33"/>
      <c r="AA127" s="33"/>
      <c r="AB127" s="33"/>
      <c r="AC127" s="33"/>
      <c r="AD127" s="33"/>
      <c r="AE127" s="33"/>
      <c r="AT127" s="18" t="s">
        <v>71</v>
      </c>
      <c r="AU127" s="18" t="s">
        <v>110</v>
      </c>
      <c r="BK127" s="158">
        <f>BK128+BK175</f>
        <v>407212.13</v>
      </c>
    </row>
    <row r="128" s="12" customFormat="1" ht="25.92" customHeight="1">
      <c r="A128" s="12"/>
      <c r="B128" s="159"/>
      <c r="C128" s="12"/>
      <c r="D128" s="160" t="s">
        <v>71</v>
      </c>
      <c r="E128" s="161" t="s">
        <v>132</v>
      </c>
      <c r="F128" s="161" t="s">
        <v>133</v>
      </c>
      <c r="G128" s="12"/>
      <c r="H128" s="12"/>
      <c r="I128" s="12"/>
      <c r="J128" s="162">
        <f>BK128</f>
        <v>398809.39000000001</v>
      </c>
      <c r="K128" s="12"/>
      <c r="L128" s="159"/>
      <c r="M128" s="163"/>
      <c r="N128" s="164"/>
      <c r="O128" s="164"/>
      <c r="P128" s="165">
        <f>P129+P131+P164+P173</f>
        <v>438.08998700000001</v>
      </c>
      <c r="Q128" s="164"/>
      <c r="R128" s="165">
        <f>R129+R131+R164+R173</f>
        <v>38.142943295599999</v>
      </c>
      <c r="S128" s="164"/>
      <c r="T128" s="166">
        <f>T129+T131+T164+T173</f>
        <v>0</v>
      </c>
      <c r="U128" s="12"/>
      <c r="V128" s="12"/>
      <c r="W128" s="12"/>
      <c r="X128" s="12"/>
      <c r="Y128" s="12"/>
      <c r="Z128" s="12"/>
      <c r="AA128" s="12"/>
      <c r="AB128" s="12"/>
      <c r="AC128" s="12"/>
      <c r="AD128" s="12"/>
      <c r="AE128" s="12"/>
      <c r="AR128" s="160" t="s">
        <v>79</v>
      </c>
      <c r="AT128" s="167" t="s">
        <v>71</v>
      </c>
      <c r="AU128" s="167" t="s">
        <v>72</v>
      </c>
      <c r="AY128" s="160" t="s">
        <v>134</v>
      </c>
      <c r="BK128" s="168">
        <f>BK129+BK131+BK164+BK173</f>
        <v>398809.39000000001</v>
      </c>
    </row>
    <row r="129" s="12" customFormat="1" ht="22.8" customHeight="1">
      <c r="A129" s="12"/>
      <c r="B129" s="159"/>
      <c r="C129" s="12"/>
      <c r="D129" s="160" t="s">
        <v>71</v>
      </c>
      <c r="E129" s="169" t="s">
        <v>146</v>
      </c>
      <c r="F129" s="169" t="s">
        <v>262</v>
      </c>
      <c r="G129" s="12"/>
      <c r="H129" s="12"/>
      <c r="I129" s="12"/>
      <c r="J129" s="170">
        <f>BK129</f>
        <v>162410</v>
      </c>
      <c r="K129" s="12"/>
      <c r="L129" s="159"/>
      <c r="M129" s="163"/>
      <c r="N129" s="164"/>
      <c r="O129" s="164"/>
      <c r="P129" s="165">
        <f>P130</f>
        <v>107.84023999999999</v>
      </c>
      <c r="Q129" s="164"/>
      <c r="R129" s="165">
        <f>R130</f>
        <v>33.694488096000001</v>
      </c>
      <c r="S129" s="164"/>
      <c r="T129" s="166">
        <f>T130</f>
        <v>0</v>
      </c>
      <c r="U129" s="12"/>
      <c r="V129" s="12"/>
      <c r="W129" s="12"/>
      <c r="X129" s="12"/>
      <c r="Y129" s="12"/>
      <c r="Z129" s="12"/>
      <c r="AA129" s="12"/>
      <c r="AB129" s="12"/>
      <c r="AC129" s="12"/>
      <c r="AD129" s="12"/>
      <c r="AE129" s="12"/>
      <c r="AR129" s="160" t="s">
        <v>79</v>
      </c>
      <c r="AT129" s="167" t="s">
        <v>71</v>
      </c>
      <c r="AU129" s="167" t="s">
        <v>79</v>
      </c>
      <c r="AY129" s="160" t="s">
        <v>134</v>
      </c>
      <c r="BK129" s="168">
        <f>BK130</f>
        <v>162410</v>
      </c>
    </row>
    <row r="130" s="2" customFormat="1" ht="16.5" customHeight="1">
      <c r="A130" s="33"/>
      <c r="B130" s="171"/>
      <c r="C130" s="172" t="s">
        <v>79</v>
      </c>
      <c r="D130" s="172" t="s">
        <v>137</v>
      </c>
      <c r="E130" s="173" t="s">
        <v>263</v>
      </c>
      <c r="F130" s="174" t="s">
        <v>264</v>
      </c>
      <c r="G130" s="175" t="s">
        <v>165</v>
      </c>
      <c r="H130" s="176">
        <v>129.928</v>
      </c>
      <c r="I130" s="177">
        <v>1250</v>
      </c>
      <c r="J130" s="177">
        <f>ROUND(I130*H130,2)</f>
        <v>162410</v>
      </c>
      <c r="K130" s="178"/>
      <c r="L130" s="34"/>
      <c r="M130" s="179" t="s">
        <v>1</v>
      </c>
      <c r="N130" s="180" t="s">
        <v>37</v>
      </c>
      <c r="O130" s="181">
        <v>0.82999999999999996</v>
      </c>
      <c r="P130" s="181">
        <f>O130*H130</f>
        <v>107.84023999999999</v>
      </c>
      <c r="Q130" s="181">
        <v>0.25933200000000001</v>
      </c>
      <c r="R130" s="181">
        <f>Q130*H130</f>
        <v>33.694488096000001</v>
      </c>
      <c r="S130" s="181">
        <v>0</v>
      </c>
      <c r="T130" s="182">
        <f>S130*H130</f>
        <v>0</v>
      </c>
      <c r="U130" s="33"/>
      <c r="V130" s="33"/>
      <c r="W130" s="33"/>
      <c r="X130" s="33"/>
      <c r="Y130" s="33"/>
      <c r="Z130" s="33"/>
      <c r="AA130" s="33"/>
      <c r="AB130" s="33"/>
      <c r="AC130" s="33"/>
      <c r="AD130" s="33"/>
      <c r="AE130" s="33"/>
      <c r="AR130" s="183" t="s">
        <v>141</v>
      </c>
      <c r="AT130" s="183" t="s">
        <v>137</v>
      </c>
      <c r="AU130" s="183" t="s">
        <v>81</v>
      </c>
      <c r="AY130" s="18" t="s">
        <v>134</v>
      </c>
      <c r="BE130" s="184">
        <f>IF(N130="základní",J130,0)</f>
        <v>162410</v>
      </c>
      <c r="BF130" s="184">
        <f>IF(N130="snížená",J130,0)</f>
        <v>0</v>
      </c>
      <c r="BG130" s="184">
        <f>IF(N130="zákl. přenesená",J130,0)</f>
        <v>0</v>
      </c>
      <c r="BH130" s="184">
        <f>IF(N130="sníž. přenesená",J130,0)</f>
        <v>0</v>
      </c>
      <c r="BI130" s="184">
        <f>IF(N130="nulová",J130,0)</f>
        <v>0</v>
      </c>
      <c r="BJ130" s="18" t="s">
        <v>79</v>
      </c>
      <c r="BK130" s="184">
        <f>ROUND(I130*H130,2)</f>
        <v>162410</v>
      </c>
      <c r="BL130" s="18" t="s">
        <v>141</v>
      </c>
      <c r="BM130" s="183" t="s">
        <v>265</v>
      </c>
    </row>
    <row r="131" s="12" customFormat="1" ht="22.8" customHeight="1">
      <c r="A131" s="12"/>
      <c r="B131" s="159"/>
      <c r="C131" s="12"/>
      <c r="D131" s="160" t="s">
        <v>71</v>
      </c>
      <c r="E131" s="169" t="s">
        <v>135</v>
      </c>
      <c r="F131" s="169" t="s">
        <v>136</v>
      </c>
      <c r="G131" s="12"/>
      <c r="H131" s="12"/>
      <c r="I131" s="12"/>
      <c r="J131" s="170">
        <f>BK131</f>
        <v>206944.73000000001</v>
      </c>
      <c r="K131" s="12"/>
      <c r="L131" s="159"/>
      <c r="M131" s="163"/>
      <c r="N131" s="164"/>
      <c r="O131" s="164"/>
      <c r="P131" s="165">
        <f>SUM(P132:P163)</f>
        <v>259.39345000000003</v>
      </c>
      <c r="Q131" s="164"/>
      <c r="R131" s="165">
        <f>SUM(R132:R163)</f>
        <v>4.4309051995999997</v>
      </c>
      <c r="S131" s="164"/>
      <c r="T131" s="166">
        <f>SUM(T132:T163)</f>
        <v>0</v>
      </c>
      <c r="U131" s="12"/>
      <c r="V131" s="12"/>
      <c r="W131" s="12"/>
      <c r="X131" s="12"/>
      <c r="Y131" s="12"/>
      <c r="Z131" s="12"/>
      <c r="AA131" s="12"/>
      <c r="AB131" s="12"/>
      <c r="AC131" s="12"/>
      <c r="AD131" s="12"/>
      <c r="AE131" s="12"/>
      <c r="AR131" s="160" t="s">
        <v>79</v>
      </c>
      <c r="AT131" s="167" t="s">
        <v>71</v>
      </c>
      <c r="AU131" s="167" t="s">
        <v>79</v>
      </c>
      <c r="AY131" s="160" t="s">
        <v>134</v>
      </c>
      <c r="BK131" s="168">
        <f>SUM(BK132:BK163)</f>
        <v>206944.73000000001</v>
      </c>
    </row>
    <row r="132" s="2" customFormat="1" ht="16.5" customHeight="1">
      <c r="A132" s="33"/>
      <c r="B132" s="171"/>
      <c r="C132" s="172" t="s">
        <v>81</v>
      </c>
      <c r="D132" s="172" t="s">
        <v>137</v>
      </c>
      <c r="E132" s="173" t="s">
        <v>266</v>
      </c>
      <c r="F132" s="174" t="s">
        <v>267</v>
      </c>
      <c r="G132" s="175" t="s">
        <v>165</v>
      </c>
      <c r="H132" s="176">
        <v>99.552999999999997</v>
      </c>
      <c r="I132" s="177">
        <v>73</v>
      </c>
      <c r="J132" s="177">
        <f>ROUND(I132*H132,2)</f>
        <v>7267.3699999999999</v>
      </c>
      <c r="K132" s="178"/>
      <c r="L132" s="34"/>
      <c r="M132" s="179" t="s">
        <v>1</v>
      </c>
      <c r="N132" s="180" t="s">
        <v>37</v>
      </c>
      <c r="O132" s="181">
        <v>0.080000000000000002</v>
      </c>
      <c r="P132" s="181">
        <f>O132*H132</f>
        <v>7.9642400000000002</v>
      </c>
      <c r="Q132" s="181">
        <v>0.0073499999999999998</v>
      </c>
      <c r="R132" s="181">
        <f>Q132*H132</f>
        <v>0.73171454999999996</v>
      </c>
      <c r="S132" s="181">
        <v>0</v>
      </c>
      <c r="T132" s="182">
        <f>S132*H132</f>
        <v>0</v>
      </c>
      <c r="U132" s="33"/>
      <c r="V132" s="33"/>
      <c r="W132" s="33"/>
      <c r="X132" s="33"/>
      <c r="Y132" s="33"/>
      <c r="Z132" s="33"/>
      <c r="AA132" s="33"/>
      <c r="AB132" s="33"/>
      <c r="AC132" s="33"/>
      <c r="AD132" s="33"/>
      <c r="AE132" s="33"/>
      <c r="AR132" s="183" t="s">
        <v>141</v>
      </c>
      <c r="AT132" s="183" t="s">
        <v>137</v>
      </c>
      <c r="AU132" s="183" t="s">
        <v>81</v>
      </c>
      <c r="AY132" s="18" t="s">
        <v>134</v>
      </c>
      <c r="BE132" s="184">
        <f>IF(N132="základní",J132,0)</f>
        <v>7267.3699999999999</v>
      </c>
      <c r="BF132" s="184">
        <f>IF(N132="snížená",J132,0)</f>
        <v>0</v>
      </c>
      <c r="BG132" s="184">
        <f>IF(N132="zákl. přenesená",J132,0)</f>
        <v>0</v>
      </c>
      <c r="BH132" s="184">
        <f>IF(N132="sníž. přenesená",J132,0)</f>
        <v>0</v>
      </c>
      <c r="BI132" s="184">
        <f>IF(N132="nulová",J132,0)</f>
        <v>0</v>
      </c>
      <c r="BJ132" s="18" t="s">
        <v>79</v>
      </c>
      <c r="BK132" s="184">
        <f>ROUND(I132*H132,2)</f>
        <v>7267.3699999999999</v>
      </c>
      <c r="BL132" s="18" t="s">
        <v>141</v>
      </c>
      <c r="BM132" s="183" t="s">
        <v>268</v>
      </c>
    </row>
    <row r="133" s="2" customFormat="1" ht="16.5" customHeight="1">
      <c r="A133" s="33"/>
      <c r="B133" s="171"/>
      <c r="C133" s="172" t="s">
        <v>146</v>
      </c>
      <c r="D133" s="172" t="s">
        <v>137</v>
      </c>
      <c r="E133" s="173" t="s">
        <v>269</v>
      </c>
      <c r="F133" s="174" t="s">
        <v>270</v>
      </c>
      <c r="G133" s="175" t="s">
        <v>165</v>
      </c>
      <c r="H133" s="176">
        <v>99.552999999999997</v>
      </c>
      <c r="I133" s="177">
        <v>268</v>
      </c>
      <c r="J133" s="177">
        <f>ROUND(I133*H133,2)</f>
        <v>26680.200000000001</v>
      </c>
      <c r="K133" s="178"/>
      <c r="L133" s="34"/>
      <c r="M133" s="179" t="s">
        <v>1</v>
      </c>
      <c r="N133" s="180" t="s">
        <v>37</v>
      </c>
      <c r="O133" s="181">
        <v>0.37</v>
      </c>
      <c r="P133" s="181">
        <f>O133*H133</f>
        <v>36.834609999999998</v>
      </c>
      <c r="Q133" s="181">
        <v>0.016279999999999999</v>
      </c>
      <c r="R133" s="181">
        <f>Q133*H133</f>
        <v>1.62072284</v>
      </c>
      <c r="S133" s="181">
        <v>0</v>
      </c>
      <c r="T133" s="182">
        <f>S133*H133</f>
        <v>0</v>
      </c>
      <c r="U133" s="33"/>
      <c r="V133" s="33"/>
      <c r="W133" s="33"/>
      <c r="X133" s="33"/>
      <c r="Y133" s="33"/>
      <c r="Z133" s="33"/>
      <c r="AA133" s="33"/>
      <c r="AB133" s="33"/>
      <c r="AC133" s="33"/>
      <c r="AD133" s="33"/>
      <c r="AE133" s="33"/>
      <c r="AR133" s="183" t="s">
        <v>141</v>
      </c>
      <c r="AT133" s="183" t="s">
        <v>137</v>
      </c>
      <c r="AU133" s="183" t="s">
        <v>81</v>
      </c>
      <c r="AY133" s="18" t="s">
        <v>134</v>
      </c>
      <c r="BE133" s="184">
        <f>IF(N133="základní",J133,0)</f>
        <v>26680.200000000001</v>
      </c>
      <c r="BF133" s="184">
        <f>IF(N133="snížená",J133,0)</f>
        <v>0</v>
      </c>
      <c r="BG133" s="184">
        <f>IF(N133="zákl. přenesená",J133,0)</f>
        <v>0</v>
      </c>
      <c r="BH133" s="184">
        <f>IF(N133="sníž. přenesená",J133,0)</f>
        <v>0</v>
      </c>
      <c r="BI133" s="184">
        <f>IF(N133="nulová",J133,0)</f>
        <v>0</v>
      </c>
      <c r="BJ133" s="18" t="s">
        <v>79</v>
      </c>
      <c r="BK133" s="184">
        <f>ROUND(I133*H133,2)</f>
        <v>26680.200000000001</v>
      </c>
      <c r="BL133" s="18" t="s">
        <v>141</v>
      </c>
      <c r="BM133" s="183" t="s">
        <v>271</v>
      </c>
    </row>
    <row r="134" s="2" customFormat="1" ht="21.75" customHeight="1">
      <c r="A134" s="33"/>
      <c r="B134" s="171"/>
      <c r="C134" s="172" t="s">
        <v>141</v>
      </c>
      <c r="D134" s="172" t="s">
        <v>137</v>
      </c>
      <c r="E134" s="173" t="s">
        <v>272</v>
      </c>
      <c r="F134" s="174" t="s">
        <v>273</v>
      </c>
      <c r="G134" s="175" t="s">
        <v>165</v>
      </c>
      <c r="H134" s="176">
        <v>135.685</v>
      </c>
      <c r="I134" s="177">
        <v>609</v>
      </c>
      <c r="J134" s="177">
        <f>ROUND(I134*H134,2)</f>
        <v>82632.169999999998</v>
      </c>
      <c r="K134" s="178"/>
      <c r="L134" s="34"/>
      <c r="M134" s="179" t="s">
        <v>1</v>
      </c>
      <c r="N134" s="180" t="s">
        <v>37</v>
      </c>
      <c r="O134" s="181">
        <v>1.04</v>
      </c>
      <c r="P134" s="181">
        <f>O134*H134</f>
        <v>141.11240000000001</v>
      </c>
      <c r="Q134" s="181">
        <v>0.00851616</v>
      </c>
      <c r="R134" s="181">
        <f>Q134*H134</f>
        <v>1.1555151696000001</v>
      </c>
      <c r="S134" s="181">
        <v>0</v>
      </c>
      <c r="T134" s="182">
        <f>S134*H134</f>
        <v>0</v>
      </c>
      <c r="U134" s="33"/>
      <c r="V134" s="33"/>
      <c r="W134" s="33"/>
      <c r="X134" s="33"/>
      <c r="Y134" s="33"/>
      <c r="Z134" s="33"/>
      <c r="AA134" s="33"/>
      <c r="AB134" s="33"/>
      <c r="AC134" s="33"/>
      <c r="AD134" s="33"/>
      <c r="AE134" s="33"/>
      <c r="AR134" s="183" t="s">
        <v>141</v>
      </c>
      <c r="AT134" s="183" t="s">
        <v>137</v>
      </c>
      <c r="AU134" s="183" t="s">
        <v>81</v>
      </c>
      <c r="AY134" s="18" t="s">
        <v>134</v>
      </c>
      <c r="BE134" s="184">
        <f>IF(N134="základní",J134,0)</f>
        <v>82632.169999999998</v>
      </c>
      <c r="BF134" s="184">
        <f>IF(N134="snížená",J134,0)</f>
        <v>0</v>
      </c>
      <c r="BG134" s="184">
        <f>IF(N134="zákl. přenesená",J134,0)</f>
        <v>0</v>
      </c>
      <c r="BH134" s="184">
        <f>IF(N134="sníž. přenesená",J134,0)</f>
        <v>0</v>
      </c>
      <c r="BI134" s="184">
        <f>IF(N134="nulová",J134,0)</f>
        <v>0</v>
      </c>
      <c r="BJ134" s="18" t="s">
        <v>79</v>
      </c>
      <c r="BK134" s="184">
        <f>ROUND(I134*H134,2)</f>
        <v>82632.169999999998</v>
      </c>
      <c r="BL134" s="18" t="s">
        <v>141</v>
      </c>
      <c r="BM134" s="183" t="s">
        <v>274</v>
      </c>
    </row>
    <row r="135" s="2" customFormat="1" ht="16.5" customHeight="1">
      <c r="A135" s="33"/>
      <c r="B135" s="171"/>
      <c r="C135" s="193" t="s">
        <v>154</v>
      </c>
      <c r="D135" s="193" t="s">
        <v>182</v>
      </c>
      <c r="E135" s="194" t="s">
        <v>275</v>
      </c>
      <c r="F135" s="195" t="s">
        <v>276</v>
      </c>
      <c r="G135" s="196" t="s">
        <v>165</v>
      </c>
      <c r="H135" s="197">
        <v>138.398</v>
      </c>
      <c r="I135" s="198">
        <v>162</v>
      </c>
      <c r="J135" s="198">
        <f>ROUND(I135*H135,2)</f>
        <v>22420.48</v>
      </c>
      <c r="K135" s="199"/>
      <c r="L135" s="200"/>
      <c r="M135" s="201" t="s">
        <v>1</v>
      </c>
      <c r="N135" s="202" t="s">
        <v>37</v>
      </c>
      <c r="O135" s="181">
        <v>0</v>
      </c>
      <c r="P135" s="181">
        <f>O135*H135</f>
        <v>0</v>
      </c>
      <c r="Q135" s="181">
        <v>0.0020400000000000001</v>
      </c>
      <c r="R135" s="181">
        <f>Q135*H135</f>
        <v>0.28233192000000001</v>
      </c>
      <c r="S135" s="181">
        <v>0</v>
      </c>
      <c r="T135" s="182">
        <f>S135*H135</f>
        <v>0</v>
      </c>
      <c r="U135" s="33"/>
      <c r="V135" s="33"/>
      <c r="W135" s="33"/>
      <c r="X135" s="33"/>
      <c r="Y135" s="33"/>
      <c r="Z135" s="33"/>
      <c r="AA135" s="33"/>
      <c r="AB135" s="33"/>
      <c r="AC135" s="33"/>
      <c r="AD135" s="33"/>
      <c r="AE135" s="33"/>
      <c r="AR135" s="183" t="s">
        <v>177</v>
      </c>
      <c r="AT135" s="183" t="s">
        <v>182</v>
      </c>
      <c r="AU135" s="183" t="s">
        <v>81</v>
      </c>
      <c r="AY135" s="18" t="s">
        <v>134</v>
      </c>
      <c r="BE135" s="184">
        <f>IF(N135="základní",J135,0)</f>
        <v>22420.48</v>
      </c>
      <c r="BF135" s="184">
        <f>IF(N135="snížená",J135,0)</f>
        <v>0</v>
      </c>
      <c r="BG135" s="184">
        <f>IF(N135="zákl. přenesená",J135,0)</f>
        <v>0</v>
      </c>
      <c r="BH135" s="184">
        <f>IF(N135="sníž. přenesená",J135,0)</f>
        <v>0</v>
      </c>
      <c r="BI135" s="184">
        <f>IF(N135="nulová",J135,0)</f>
        <v>0</v>
      </c>
      <c r="BJ135" s="18" t="s">
        <v>79</v>
      </c>
      <c r="BK135" s="184">
        <f>ROUND(I135*H135,2)</f>
        <v>22420.48</v>
      </c>
      <c r="BL135" s="18" t="s">
        <v>141</v>
      </c>
      <c r="BM135" s="183" t="s">
        <v>277</v>
      </c>
    </row>
    <row r="136" s="2" customFormat="1" ht="21.75" customHeight="1">
      <c r="A136" s="33"/>
      <c r="B136" s="171"/>
      <c r="C136" s="172" t="s">
        <v>135</v>
      </c>
      <c r="D136" s="172" t="s">
        <v>137</v>
      </c>
      <c r="E136" s="173" t="s">
        <v>278</v>
      </c>
      <c r="F136" s="174" t="s">
        <v>279</v>
      </c>
      <c r="G136" s="175" t="s">
        <v>157</v>
      </c>
      <c r="H136" s="176">
        <v>46.960000000000001</v>
      </c>
      <c r="I136" s="177">
        <v>173.53</v>
      </c>
      <c r="J136" s="177">
        <f>ROUND(I136*H136,2)</f>
        <v>8148.9700000000003</v>
      </c>
      <c r="K136" s="178"/>
      <c r="L136" s="34"/>
      <c r="M136" s="179" t="s">
        <v>1</v>
      </c>
      <c r="N136" s="180" t="s">
        <v>37</v>
      </c>
      <c r="O136" s="181">
        <v>0.34000000000000002</v>
      </c>
      <c r="P136" s="181">
        <f>O136*H136</f>
        <v>15.966400000000002</v>
      </c>
      <c r="Q136" s="181">
        <v>0.001758</v>
      </c>
      <c r="R136" s="181">
        <f>Q136*H136</f>
        <v>0.082555680000000006</v>
      </c>
      <c r="S136" s="181">
        <v>0</v>
      </c>
      <c r="T136" s="182">
        <f>S136*H136</f>
        <v>0</v>
      </c>
      <c r="U136" s="33"/>
      <c r="V136" s="33"/>
      <c r="W136" s="33"/>
      <c r="X136" s="33"/>
      <c r="Y136" s="33"/>
      <c r="Z136" s="33"/>
      <c r="AA136" s="33"/>
      <c r="AB136" s="33"/>
      <c r="AC136" s="33"/>
      <c r="AD136" s="33"/>
      <c r="AE136" s="33"/>
      <c r="AR136" s="183" t="s">
        <v>141</v>
      </c>
      <c r="AT136" s="183" t="s">
        <v>137</v>
      </c>
      <c r="AU136" s="183" t="s">
        <v>81</v>
      </c>
      <c r="AY136" s="18" t="s">
        <v>134</v>
      </c>
      <c r="BE136" s="184">
        <f>IF(N136="základní",J136,0)</f>
        <v>8148.9700000000003</v>
      </c>
      <c r="BF136" s="184">
        <f>IF(N136="snížená",J136,0)</f>
        <v>0</v>
      </c>
      <c r="BG136" s="184">
        <f>IF(N136="zákl. přenesená",J136,0)</f>
        <v>0</v>
      </c>
      <c r="BH136" s="184">
        <f>IF(N136="sníž. přenesená",J136,0)</f>
        <v>0</v>
      </c>
      <c r="BI136" s="184">
        <f>IF(N136="nulová",J136,0)</f>
        <v>0</v>
      </c>
      <c r="BJ136" s="18" t="s">
        <v>79</v>
      </c>
      <c r="BK136" s="184">
        <f>ROUND(I136*H136,2)</f>
        <v>8148.9700000000003</v>
      </c>
      <c r="BL136" s="18" t="s">
        <v>141</v>
      </c>
      <c r="BM136" s="183" t="s">
        <v>280</v>
      </c>
    </row>
    <row r="137" s="13" customFormat="1">
      <c r="A137" s="13"/>
      <c r="B137" s="185"/>
      <c r="C137" s="13"/>
      <c r="D137" s="186" t="s">
        <v>159</v>
      </c>
      <c r="E137" s="187" t="s">
        <v>1</v>
      </c>
      <c r="F137" s="188" t="s">
        <v>281</v>
      </c>
      <c r="G137" s="13"/>
      <c r="H137" s="189">
        <v>46.960000000000001</v>
      </c>
      <c r="I137" s="13"/>
      <c r="J137" s="13"/>
      <c r="K137" s="13"/>
      <c r="L137" s="185"/>
      <c r="M137" s="190"/>
      <c r="N137" s="191"/>
      <c r="O137" s="191"/>
      <c r="P137" s="191"/>
      <c r="Q137" s="191"/>
      <c r="R137" s="191"/>
      <c r="S137" s="191"/>
      <c r="T137" s="192"/>
      <c r="U137" s="13"/>
      <c r="V137" s="13"/>
      <c r="W137" s="13"/>
      <c r="X137" s="13"/>
      <c r="Y137" s="13"/>
      <c r="Z137" s="13"/>
      <c r="AA137" s="13"/>
      <c r="AB137" s="13"/>
      <c r="AC137" s="13"/>
      <c r="AD137" s="13"/>
      <c r="AE137" s="13"/>
      <c r="AT137" s="187" t="s">
        <v>159</v>
      </c>
      <c r="AU137" s="187" t="s">
        <v>81</v>
      </c>
      <c r="AV137" s="13" t="s">
        <v>81</v>
      </c>
      <c r="AW137" s="13" t="s">
        <v>27</v>
      </c>
      <c r="AX137" s="13" t="s">
        <v>72</v>
      </c>
      <c r="AY137" s="187" t="s">
        <v>134</v>
      </c>
    </row>
    <row r="138" s="14" customFormat="1">
      <c r="A138" s="14"/>
      <c r="B138" s="207"/>
      <c r="C138" s="14"/>
      <c r="D138" s="186" t="s">
        <v>159</v>
      </c>
      <c r="E138" s="208" t="s">
        <v>1</v>
      </c>
      <c r="F138" s="209" t="s">
        <v>252</v>
      </c>
      <c r="G138" s="14"/>
      <c r="H138" s="210">
        <v>46.960000000000001</v>
      </c>
      <c r="I138" s="14"/>
      <c r="J138" s="14"/>
      <c r="K138" s="14"/>
      <c r="L138" s="207"/>
      <c r="M138" s="211"/>
      <c r="N138" s="212"/>
      <c r="O138" s="212"/>
      <c r="P138" s="212"/>
      <c r="Q138" s="212"/>
      <c r="R138" s="212"/>
      <c r="S138" s="212"/>
      <c r="T138" s="213"/>
      <c r="U138" s="14"/>
      <c r="V138" s="14"/>
      <c r="W138" s="14"/>
      <c r="X138" s="14"/>
      <c r="Y138" s="14"/>
      <c r="Z138" s="14"/>
      <c r="AA138" s="14"/>
      <c r="AB138" s="14"/>
      <c r="AC138" s="14"/>
      <c r="AD138" s="14"/>
      <c r="AE138" s="14"/>
      <c r="AT138" s="208" t="s">
        <v>159</v>
      </c>
      <c r="AU138" s="208" t="s">
        <v>81</v>
      </c>
      <c r="AV138" s="14" t="s">
        <v>141</v>
      </c>
      <c r="AW138" s="14" t="s">
        <v>27</v>
      </c>
      <c r="AX138" s="14" t="s">
        <v>79</v>
      </c>
      <c r="AY138" s="208" t="s">
        <v>134</v>
      </c>
    </row>
    <row r="139" s="2" customFormat="1" ht="16.5" customHeight="1">
      <c r="A139" s="33"/>
      <c r="B139" s="171"/>
      <c r="C139" s="193" t="s">
        <v>169</v>
      </c>
      <c r="D139" s="193" t="s">
        <v>182</v>
      </c>
      <c r="E139" s="194" t="s">
        <v>275</v>
      </c>
      <c r="F139" s="195" t="s">
        <v>276</v>
      </c>
      <c r="G139" s="196" t="s">
        <v>165</v>
      </c>
      <c r="H139" s="197">
        <v>10.331</v>
      </c>
      <c r="I139" s="198">
        <v>162</v>
      </c>
      <c r="J139" s="198">
        <f>ROUND(I139*H139,2)</f>
        <v>1673.6199999999999</v>
      </c>
      <c r="K139" s="199"/>
      <c r="L139" s="200"/>
      <c r="M139" s="201" t="s">
        <v>1</v>
      </c>
      <c r="N139" s="202" t="s">
        <v>37</v>
      </c>
      <c r="O139" s="181">
        <v>0</v>
      </c>
      <c r="P139" s="181">
        <f>O139*H139</f>
        <v>0</v>
      </c>
      <c r="Q139" s="181">
        <v>0.0020400000000000001</v>
      </c>
      <c r="R139" s="181">
        <f>Q139*H139</f>
        <v>0.021075240000000002</v>
      </c>
      <c r="S139" s="181">
        <v>0</v>
      </c>
      <c r="T139" s="182">
        <f>S139*H139</f>
        <v>0</v>
      </c>
      <c r="U139" s="33"/>
      <c r="V139" s="33"/>
      <c r="W139" s="33"/>
      <c r="X139" s="33"/>
      <c r="Y139" s="33"/>
      <c r="Z139" s="33"/>
      <c r="AA139" s="33"/>
      <c r="AB139" s="33"/>
      <c r="AC139" s="33"/>
      <c r="AD139" s="33"/>
      <c r="AE139" s="33"/>
      <c r="AR139" s="183" t="s">
        <v>177</v>
      </c>
      <c r="AT139" s="183" t="s">
        <v>182</v>
      </c>
      <c r="AU139" s="183" t="s">
        <v>81</v>
      </c>
      <c r="AY139" s="18" t="s">
        <v>134</v>
      </c>
      <c r="BE139" s="184">
        <f>IF(N139="základní",J139,0)</f>
        <v>1673.6199999999999</v>
      </c>
      <c r="BF139" s="184">
        <f>IF(N139="snížená",J139,0)</f>
        <v>0</v>
      </c>
      <c r="BG139" s="184">
        <f>IF(N139="zákl. přenesená",J139,0)</f>
        <v>0</v>
      </c>
      <c r="BH139" s="184">
        <f>IF(N139="sníž. přenesená",J139,0)</f>
        <v>0</v>
      </c>
      <c r="BI139" s="184">
        <f>IF(N139="nulová",J139,0)</f>
        <v>0</v>
      </c>
      <c r="BJ139" s="18" t="s">
        <v>79</v>
      </c>
      <c r="BK139" s="184">
        <f>ROUND(I139*H139,2)</f>
        <v>1673.6199999999999</v>
      </c>
      <c r="BL139" s="18" t="s">
        <v>141</v>
      </c>
      <c r="BM139" s="183" t="s">
        <v>282</v>
      </c>
    </row>
    <row r="140" s="13" customFormat="1">
      <c r="A140" s="13"/>
      <c r="B140" s="185"/>
      <c r="C140" s="13"/>
      <c r="D140" s="186" t="s">
        <v>159</v>
      </c>
      <c r="E140" s="187" t="s">
        <v>1</v>
      </c>
      <c r="F140" s="188" t="s">
        <v>283</v>
      </c>
      <c r="G140" s="13"/>
      <c r="H140" s="189">
        <v>10.331</v>
      </c>
      <c r="I140" s="13"/>
      <c r="J140" s="13"/>
      <c r="K140" s="13"/>
      <c r="L140" s="185"/>
      <c r="M140" s="190"/>
      <c r="N140" s="191"/>
      <c r="O140" s="191"/>
      <c r="P140" s="191"/>
      <c r="Q140" s="191"/>
      <c r="R140" s="191"/>
      <c r="S140" s="191"/>
      <c r="T140" s="192"/>
      <c r="U140" s="13"/>
      <c r="V140" s="13"/>
      <c r="W140" s="13"/>
      <c r="X140" s="13"/>
      <c r="Y140" s="13"/>
      <c r="Z140" s="13"/>
      <c r="AA140" s="13"/>
      <c r="AB140" s="13"/>
      <c r="AC140" s="13"/>
      <c r="AD140" s="13"/>
      <c r="AE140" s="13"/>
      <c r="AT140" s="187" t="s">
        <v>159</v>
      </c>
      <c r="AU140" s="187" t="s">
        <v>81</v>
      </c>
      <c r="AV140" s="13" t="s">
        <v>81</v>
      </c>
      <c r="AW140" s="13" t="s">
        <v>27</v>
      </c>
      <c r="AX140" s="13" t="s">
        <v>72</v>
      </c>
      <c r="AY140" s="187" t="s">
        <v>134</v>
      </c>
    </row>
    <row r="141" s="14" customFormat="1">
      <c r="A141" s="14"/>
      <c r="B141" s="207"/>
      <c r="C141" s="14"/>
      <c r="D141" s="186" t="s">
        <v>159</v>
      </c>
      <c r="E141" s="208" t="s">
        <v>1</v>
      </c>
      <c r="F141" s="209" t="s">
        <v>252</v>
      </c>
      <c r="G141" s="14"/>
      <c r="H141" s="210">
        <v>10.331</v>
      </c>
      <c r="I141" s="14"/>
      <c r="J141" s="14"/>
      <c r="K141" s="14"/>
      <c r="L141" s="207"/>
      <c r="M141" s="211"/>
      <c r="N141" s="212"/>
      <c r="O141" s="212"/>
      <c r="P141" s="212"/>
      <c r="Q141" s="212"/>
      <c r="R141" s="212"/>
      <c r="S141" s="212"/>
      <c r="T141" s="213"/>
      <c r="U141" s="14"/>
      <c r="V141" s="14"/>
      <c r="W141" s="14"/>
      <c r="X141" s="14"/>
      <c r="Y141" s="14"/>
      <c r="Z141" s="14"/>
      <c r="AA141" s="14"/>
      <c r="AB141" s="14"/>
      <c r="AC141" s="14"/>
      <c r="AD141" s="14"/>
      <c r="AE141" s="14"/>
      <c r="AT141" s="208" t="s">
        <v>159</v>
      </c>
      <c r="AU141" s="208" t="s">
        <v>81</v>
      </c>
      <c r="AV141" s="14" t="s">
        <v>141</v>
      </c>
      <c r="AW141" s="14" t="s">
        <v>27</v>
      </c>
      <c r="AX141" s="14" t="s">
        <v>79</v>
      </c>
      <c r="AY141" s="208" t="s">
        <v>134</v>
      </c>
    </row>
    <row r="142" s="2" customFormat="1" ht="16.5" customHeight="1">
      <c r="A142" s="33"/>
      <c r="B142" s="171"/>
      <c r="C142" s="172" t="s">
        <v>177</v>
      </c>
      <c r="D142" s="172" t="s">
        <v>137</v>
      </c>
      <c r="E142" s="173" t="s">
        <v>284</v>
      </c>
      <c r="F142" s="174" t="s">
        <v>285</v>
      </c>
      <c r="G142" s="175" t="s">
        <v>157</v>
      </c>
      <c r="H142" s="176">
        <v>51.566000000000002</v>
      </c>
      <c r="I142" s="177">
        <v>113</v>
      </c>
      <c r="J142" s="177">
        <f>ROUND(I142*H142,2)</f>
        <v>5826.96</v>
      </c>
      <c r="K142" s="178"/>
      <c r="L142" s="34"/>
      <c r="M142" s="179" t="s">
        <v>1</v>
      </c>
      <c r="N142" s="180" t="s">
        <v>37</v>
      </c>
      <c r="O142" s="181">
        <v>0.23000000000000001</v>
      </c>
      <c r="P142" s="181">
        <f>O142*H142</f>
        <v>11.860180000000002</v>
      </c>
      <c r="Q142" s="181">
        <v>3.0000000000000001E-05</v>
      </c>
      <c r="R142" s="181">
        <f>Q142*H142</f>
        <v>0.0015469800000000001</v>
      </c>
      <c r="S142" s="181">
        <v>0</v>
      </c>
      <c r="T142" s="182">
        <f>S142*H142</f>
        <v>0</v>
      </c>
      <c r="U142" s="33"/>
      <c r="V142" s="33"/>
      <c r="W142" s="33"/>
      <c r="X142" s="33"/>
      <c r="Y142" s="33"/>
      <c r="Z142" s="33"/>
      <c r="AA142" s="33"/>
      <c r="AB142" s="33"/>
      <c r="AC142" s="33"/>
      <c r="AD142" s="33"/>
      <c r="AE142" s="33"/>
      <c r="AR142" s="183" t="s">
        <v>141</v>
      </c>
      <c r="AT142" s="183" t="s">
        <v>137</v>
      </c>
      <c r="AU142" s="183" t="s">
        <v>81</v>
      </c>
      <c r="AY142" s="18" t="s">
        <v>134</v>
      </c>
      <c r="BE142" s="184">
        <f>IF(N142="základní",J142,0)</f>
        <v>5826.96</v>
      </c>
      <c r="BF142" s="184">
        <f>IF(N142="snížená",J142,0)</f>
        <v>0</v>
      </c>
      <c r="BG142" s="184">
        <f>IF(N142="zákl. přenesená",J142,0)</f>
        <v>0</v>
      </c>
      <c r="BH142" s="184">
        <f>IF(N142="sníž. přenesená",J142,0)</f>
        <v>0</v>
      </c>
      <c r="BI142" s="184">
        <f>IF(N142="nulová",J142,0)</f>
        <v>0</v>
      </c>
      <c r="BJ142" s="18" t="s">
        <v>79</v>
      </c>
      <c r="BK142" s="184">
        <f>ROUND(I142*H142,2)</f>
        <v>5826.96</v>
      </c>
      <c r="BL142" s="18" t="s">
        <v>141</v>
      </c>
      <c r="BM142" s="183" t="s">
        <v>286</v>
      </c>
    </row>
    <row r="143" s="13" customFormat="1">
      <c r="A143" s="13"/>
      <c r="B143" s="185"/>
      <c r="C143" s="13"/>
      <c r="D143" s="186" t="s">
        <v>159</v>
      </c>
      <c r="E143" s="187" t="s">
        <v>1</v>
      </c>
      <c r="F143" s="188" t="s">
        <v>287</v>
      </c>
      <c r="G143" s="13"/>
      <c r="H143" s="189">
        <v>51.566000000000002</v>
      </c>
      <c r="I143" s="13"/>
      <c r="J143" s="13"/>
      <c r="K143" s="13"/>
      <c r="L143" s="185"/>
      <c r="M143" s="190"/>
      <c r="N143" s="191"/>
      <c r="O143" s="191"/>
      <c r="P143" s="191"/>
      <c r="Q143" s="191"/>
      <c r="R143" s="191"/>
      <c r="S143" s="191"/>
      <c r="T143" s="192"/>
      <c r="U143" s="13"/>
      <c r="V143" s="13"/>
      <c r="W143" s="13"/>
      <c r="X143" s="13"/>
      <c r="Y143" s="13"/>
      <c r="Z143" s="13"/>
      <c r="AA143" s="13"/>
      <c r="AB143" s="13"/>
      <c r="AC143" s="13"/>
      <c r="AD143" s="13"/>
      <c r="AE143" s="13"/>
      <c r="AT143" s="187" t="s">
        <v>159</v>
      </c>
      <c r="AU143" s="187" t="s">
        <v>81</v>
      </c>
      <c r="AV143" s="13" t="s">
        <v>81</v>
      </c>
      <c r="AW143" s="13" t="s">
        <v>27</v>
      </c>
      <c r="AX143" s="13" t="s">
        <v>72</v>
      </c>
      <c r="AY143" s="187" t="s">
        <v>134</v>
      </c>
    </row>
    <row r="144" s="14" customFormat="1">
      <c r="A144" s="14"/>
      <c r="B144" s="207"/>
      <c r="C144" s="14"/>
      <c r="D144" s="186" t="s">
        <v>159</v>
      </c>
      <c r="E144" s="208" t="s">
        <v>1</v>
      </c>
      <c r="F144" s="209" t="s">
        <v>252</v>
      </c>
      <c r="G144" s="14"/>
      <c r="H144" s="210">
        <v>51.566000000000002</v>
      </c>
      <c r="I144" s="14"/>
      <c r="J144" s="14"/>
      <c r="K144" s="14"/>
      <c r="L144" s="207"/>
      <c r="M144" s="211"/>
      <c r="N144" s="212"/>
      <c r="O144" s="212"/>
      <c r="P144" s="212"/>
      <c r="Q144" s="212"/>
      <c r="R144" s="212"/>
      <c r="S144" s="212"/>
      <c r="T144" s="213"/>
      <c r="U144" s="14"/>
      <c r="V144" s="14"/>
      <c r="W144" s="14"/>
      <c r="X144" s="14"/>
      <c r="Y144" s="14"/>
      <c r="Z144" s="14"/>
      <c r="AA144" s="14"/>
      <c r="AB144" s="14"/>
      <c r="AC144" s="14"/>
      <c r="AD144" s="14"/>
      <c r="AE144" s="14"/>
      <c r="AT144" s="208" t="s">
        <v>159</v>
      </c>
      <c r="AU144" s="208" t="s">
        <v>81</v>
      </c>
      <c r="AV144" s="14" t="s">
        <v>141</v>
      </c>
      <c r="AW144" s="14" t="s">
        <v>27</v>
      </c>
      <c r="AX144" s="14" t="s">
        <v>79</v>
      </c>
      <c r="AY144" s="208" t="s">
        <v>134</v>
      </c>
    </row>
    <row r="145" s="2" customFormat="1" ht="16.5" customHeight="1">
      <c r="A145" s="33"/>
      <c r="B145" s="171"/>
      <c r="C145" s="193" t="s">
        <v>161</v>
      </c>
      <c r="D145" s="193" t="s">
        <v>182</v>
      </c>
      <c r="E145" s="194" t="s">
        <v>288</v>
      </c>
      <c r="F145" s="195" t="s">
        <v>289</v>
      </c>
      <c r="G145" s="196" t="s">
        <v>157</v>
      </c>
      <c r="H145" s="197">
        <v>54.143999999999998</v>
      </c>
      <c r="I145" s="198">
        <v>69.599999999999994</v>
      </c>
      <c r="J145" s="198">
        <f>ROUND(I145*H145,2)</f>
        <v>3768.4200000000001</v>
      </c>
      <c r="K145" s="199"/>
      <c r="L145" s="200"/>
      <c r="M145" s="201" t="s">
        <v>1</v>
      </c>
      <c r="N145" s="202" t="s">
        <v>37</v>
      </c>
      <c r="O145" s="181">
        <v>0</v>
      </c>
      <c r="P145" s="181">
        <f>O145*H145</f>
        <v>0</v>
      </c>
      <c r="Q145" s="181">
        <v>0.00042000000000000002</v>
      </c>
      <c r="R145" s="181">
        <f>Q145*H145</f>
        <v>0.02274048</v>
      </c>
      <c r="S145" s="181">
        <v>0</v>
      </c>
      <c r="T145" s="182">
        <f>S145*H145</f>
        <v>0</v>
      </c>
      <c r="U145" s="33"/>
      <c r="V145" s="33"/>
      <c r="W145" s="33"/>
      <c r="X145" s="33"/>
      <c r="Y145" s="33"/>
      <c r="Z145" s="33"/>
      <c r="AA145" s="33"/>
      <c r="AB145" s="33"/>
      <c r="AC145" s="33"/>
      <c r="AD145" s="33"/>
      <c r="AE145" s="33"/>
      <c r="AR145" s="183" t="s">
        <v>177</v>
      </c>
      <c r="AT145" s="183" t="s">
        <v>182</v>
      </c>
      <c r="AU145" s="183" t="s">
        <v>81</v>
      </c>
      <c r="AY145" s="18" t="s">
        <v>134</v>
      </c>
      <c r="BE145" s="184">
        <f>IF(N145="základní",J145,0)</f>
        <v>3768.4200000000001</v>
      </c>
      <c r="BF145" s="184">
        <f>IF(N145="snížená",J145,0)</f>
        <v>0</v>
      </c>
      <c r="BG145" s="184">
        <f>IF(N145="zákl. přenesená",J145,0)</f>
        <v>0</v>
      </c>
      <c r="BH145" s="184">
        <f>IF(N145="sníž. přenesená",J145,0)</f>
        <v>0</v>
      </c>
      <c r="BI145" s="184">
        <f>IF(N145="nulová",J145,0)</f>
        <v>0</v>
      </c>
      <c r="BJ145" s="18" t="s">
        <v>79</v>
      </c>
      <c r="BK145" s="184">
        <f>ROUND(I145*H145,2)</f>
        <v>3768.4200000000001</v>
      </c>
      <c r="BL145" s="18" t="s">
        <v>141</v>
      </c>
      <c r="BM145" s="183" t="s">
        <v>290</v>
      </c>
    </row>
    <row r="146" s="13" customFormat="1">
      <c r="A146" s="13"/>
      <c r="B146" s="185"/>
      <c r="C146" s="13"/>
      <c r="D146" s="186" t="s">
        <v>159</v>
      </c>
      <c r="E146" s="187" t="s">
        <v>1</v>
      </c>
      <c r="F146" s="188" t="s">
        <v>287</v>
      </c>
      <c r="G146" s="13"/>
      <c r="H146" s="189">
        <v>51.566000000000002</v>
      </c>
      <c r="I146" s="13"/>
      <c r="J146" s="13"/>
      <c r="K146" s="13"/>
      <c r="L146" s="185"/>
      <c r="M146" s="190"/>
      <c r="N146" s="191"/>
      <c r="O146" s="191"/>
      <c r="P146" s="191"/>
      <c r="Q146" s="191"/>
      <c r="R146" s="191"/>
      <c r="S146" s="191"/>
      <c r="T146" s="192"/>
      <c r="U146" s="13"/>
      <c r="V146" s="13"/>
      <c r="W146" s="13"/>
      <c r="X146" s="13"/>
      <c r="Y146" s="13"/>
      <c r="Z146" s="13"/>
      <c r="AA146" s="13"/>
      <c r="AB146" s="13"/>
      <c r="AC146" s="13"/>
      <c r="AD146" s="13"/>
      <c r="AE146" s="13"/>
      <c r="AT146" s="187" t="s">
        <v>159</v>
      </c>
      <c r="AU146" s="187" t="s">
        <v>81</v>
      </c>
      <c r="AV146" s="13" t="s">
        <v>81</v>
      </c>
      <c r="AW146" s="13" t="s">
        <v>27</v>
      </c>
      <c r="AX146" s="13" t="s">
        <v>72</v>
      </c>
      <c r="AY146" s="187" t="s">
        <v>134</v>
      </c>
    </row>
    <row r="147" s="13" customFormat="1">
      <c r="A147" s="13"/>
      <c r="B147" s="185"/>
      <c r="C147" s="13"/>
      <c r="D147" s="186" t="s">
        <v>159</v>
      </c>
      <c r="E147" s="187" t="s">
        <v>1</v>
      </c>
      <c r="F147" s="188" t="s">
        <v>291</v>
      </c>
      <c r="G147" s="13"/>
      <c r="H147" s="189">
        <v>54.143999999999998</v>
      </c>
      <c r="I147" s="13"/>
      <c r="J147" s="13"/>
      <c r="K147" s="13"/>
      <c r="L147" s="185"/>
      <c r="M147" s="190"/>
      <c r="N147" s="191"/>
      <c r="O147" s="191"/>
      <c r="P147" s="191"/>
      <c r="Q147" s="191"/>
      <c r="R147" s="191"/>
      <c r="S147" s="191"/>
      <c r="T147" s="192"/>
      <c r="U147" s="13"/>
      <c r="V147" s="13"/>
      <c r="W147" s="13"/>
      <c r="X147" s="13"/>
      <c r="Y147" s="13"/>
      <c r="Z147" s="13"/>
      <c r="AA147" s="13"/>
      <c r="AB147" s="13"/>
      <c r="AC147" s="13"/>
      <c r="AD147" s="13"/>
      <c r="AE147" s="13"/>
      <c r="AT147" s="187" t="s">
        <v>159</v>
      </c>
      <c r="AU147" s="187" t="s">
        <v>81</v>
      </c>
      <c r="AV147" s="13" t="s">
        <v>81</v>
      </c>
      <c r="AW147" s="13" t="s">
        <v>27</v>
      </c>
      <c r="AX147" s="13" t="s">
        <v>79</v>
      </c>
      <c r="AY147" s="187" t="s">
        <v>134</v>
      </c>
    </row>
    <row r="148" s="2" customFormat="1" ht="16.5" customHeight="1">
      <c r="A148" s="33"/>
      <c r="B148" s="171"/>
      <c r="C148" s="172" t="s">
        <v>187</v>
      </c>
      <c r="D148" s="172" t="s">
        <v>137</v>
      </c>
      <c r="E148" s="173" t="s">
        <v>292</v>
      </c>
      <c r="F148" s="174" t="s">
        <v>293</v>
      </c>
      <c r="G148" s="175" t="s">
        <v>157</v>
      </c>
      <c r="H148" s="176">
        <v>58.023000000000003</v>
      </c>
      <c r="I148" s="177">
        <v>48.600000000000001</v>
      </c>
      <c r="J148" s="177">
        <f>ROUND(I148*H148,2)</f>
        <v>2819.9200000000001</v>
      </c>
      <c r="K148" s="178"/>
      <c r="L148" s="34"/>
      <c r="M148" s="179" t="s">
        <v>1</v>
      </c>
      <c r="N148" s="180" t="s">
        <v>37</v>
      </c>
      <c r="O148" s="181">
        <v>0.14000000000000001</v>
      </c>
      <c r="P148" s="181">
        <f>O148*H148</f>
        <v>8.1232200000000017</v>
      </c>
      <c r="Q148" s="181">
        <v>0</v>
      </c>
      <c r="R148" s="181">
        <f>Q148*H148</f>
        <v>0</v>
      </c>
      <c r="S148" s="181">
        <v>0</v>
      </c>
      <c r="T148" s="182">
        <f>S148*H148</f>
        <v>0</v>
      </c>
      <c r="U148" s="33"/>
      <c r="V148" s="33"/>
      <c r="W148" s="33"/>
      <c r="X148" s="33"/>
      <c r="Y148" s="33"/>
      <c r="Z148" s="33"/>
      <c r="AA148" s="33"/>
      <c r="AB148" s="33"/>
      <c r="AC148" s="33"/>
      <c r="AD148" s="33"/>
      <c r="AE148" s="33"/>
      <c r="AR148" s="183" t="s">
        <v>141</v>
      </c>
      <c r="AT148" s="183" t="s">
        <v>137</v>
      </c>
      <c r="AU148" s="183" t="s">
        <v>81</v>
      </c>
      <c r="AY148" s="18" t="s">
        <v>134</v>
      </c>
      <c r="BE148" s="184">
        <f>IF(N148="základní",J148,0)</f>
        <v>2819.9200000000001</v>
      </c>
      <c r="BF148" s="184">
        <f>IF(N148="snížená",J148,0)</f>
        <v>0</v>
      </c>
      <c r="BG148" s="184">
        <f>IF(N148="zákl. přenesená",J148,0)</f>
        <v>0</v>
      </c>
      <c r="BH148" s="184">
        <f>IF(N148="sníž. přenesená",J148,0)</f>
        <v>0</v>
      </c>
      <c r="BI148" s="184">
        <f>IF(N148="nulová",J148,0)</f>
        <v>0</v>
      </c>
      <c r="BJ148" s="18" t="s">
        <v>79</v>
      </c>
      <c r="BK148" s="184">
        <f>ROUND(I148*H148,2)</f>
        <v>2819.9200000000001</v>
      </c>
      <c r="BL148" s="18" t="s">
        <v>141</v>
      </c>
      <c r="BM148" s="183" t="s">
        <v>294</v>
      </c>
    </row>
    <row r="149" s="13" customFormat="1">
      <c r="A149" s="13"/>
      <c r="B149" s="185"/>
      <c r="C149" s="13"/>
      <c r="D149" s="186" t="s">
        <v>159</v>
      </c>
      <c r="E149" s="187" t="s">
        <v>1</v>
      </c>
      <c r="F149" s="188" t="s">
        <v>295</v>
      </c>
      <c r="G149" s="13"/>
      <c r="H149" s="189">
        <v>58.023000000000003</v>
      </c>
      <c r="I149" s="13"/>
      <c r="J149" s="13"/>
      <c r="K149" s="13"/>
      <c r="L149" s="185"/>
      <c r="M149" s="190"/>
      <c r="N149" s="191"/>
      <c r="O149" s="191"/>
      <c r="P149" s="191"/>
      <c r="Q149" s="191"/>
      <c r="R149" s="191"/>
      <c r="S149" s="191"/>
      <c r="T149" s="192"/>
      <c r="U149" s="13"/>
      <c r="V149" s="13"/>
      <c r="W149" s="13"/>
      <c r="X149" s="13"/>
      <c r="Y149" s="13"/>
      <c r="Z149" s="13"/>
      <c r="AA149" s="13"/>
      <c r="AB149" s="13"/>
      <c r="AC149" s="13"/>
      <c r="AD149" s="13"/>
      <c r="AE149" s="13"/>
      <c r="AT149" s="187" t="s">
        <v>159</v>
      </c>
      <c r="AU149" s="187" t="s">
        <v>81</v>
      </c>
      <c r="AV149" s="13" t="s">
        <v>81</v>
      </c>
      <c r="AW149" s="13" t="s">
        <v>27</v>
      </c>
      <c r="AX149" s="13" t="s">
        <v>79</v>
      </c>
      <c r="AY149" s="187" t="s">
        <v>134</v>
      </c>
    </row>
    <row r="150" s="2" customFormat="1" ht="16.5" customHeight="1">
      <c r="A150" s="33"/>
      <c r="B150" s="171"/>
      <c r="C150" s="193" t="s">
        <v>191</v>
      </c>
      <c r="D150" s="193" t="s">
        <v>182</v>
      </c>
      <c r="E150" s="194" t="s">
        <v>296</v>
      </c>
      <c r="F150" s="195" t="s">
        <v>297</v>
      </c>
      <c r="G150" s="196" t="s">
        <v>157</v>
      </c>
      <c r="H150" s="197">
        <v>31.268999999999998</v>
      </c>
      <c r="I150" s="198">
        <v>28.600000000000001</v>
      </c>
      <c r="J150" s="198">
        <f>ROUND(I150*H150,2)</f>
        <v>894.28999999999996</v>
      </c>
      <c r="K150" s="199"/>
      <c r="L150" s="200"/>
      <c r="M150" s="201" t="s">
        <v>1</v>
      </c>
      <c r="N150" s="202" t="s">
        <v>37</v>
      </c>
      <c r="O150" s="181">
        <v>0</v>
      </c>
      <c r="P150" s="181">
        <f>O150*H150</f>
        <v>0</v>
      </c>
      <c r="Q150" s="181">
        <v>4.0000000000000003E-05</v>
      </c>
      <c r="R150" s="181">
        <f>Q150*H150</f>
        <v>0.0012507600000000001</v>
      </c>
      <c r="S150" s="181">
        <v>0</v>
      </c>
      <c r="T150" s="182">
        <f>S150*H150</f>
        <v>0</v>
      </c>
      <c r="U150" s="33"/>
      <c r="V150" s="33"/>
      <c r="W150" s="33"/>
      <c r="X150" s="33"/>
      <c r="Y150" s="33"/>
      <c r="Z150" s="33"/>
      <c r="AA150" s="33"/>
      <c r="AB150" s="33"/>
      <c r="AC150" s="33"/>
      <c r="AD150" s="33"/>
      <c r="AE150" s="33"/>
      <c r="AR150" s="183" t="s">
        <v>177</v>
      </c>
      <c r="AT150" s="183" t="s">
        <v>182</v>
      </c>
      <c r="AU150" s="183" t="s">
        <v>81</v>
      </c>
      <c r="AY150" s="18" t="s">
        <v>134</v>
      </c>
      <c r="BE150" s="184">
        <f>IF(N150="základní",J150,0)</f>
        <v>894.28999999999996</v>
      </c>
      <c r="BF150" s="184">
        <f>IF(N150="snížená",J150,0)</f>
        <v>0</v>
      </c>
      <c r="BG150" s="184">
        <f>IF(N150="zákl. přenesená",J150,0)</f>
        <v>0</v>
      </c>
      <c r="BH150" s="184">
        <f>IF(N150="sníž. přenesená",J150,0)</f>
        <v>0</v>
      </c>
      <c r="BI150" s="184">
        <f>IF(N150="nulová",J150,0)</f>
        <v>0</v>
      </c>
      <c r="BJ150" s="18" t="s">
        <v>79</v>
      </c>
      <c r="BK150" s="184">
        <f>ROUND(I150*H150,2)</f>
        <v>894.28999999999996</v>
      </c>
      <c r="BL150" s="18" t="s">
        <v>141</v>
      </c>
      <c r="BM150" s="183" t="s">
        <v>298</v>
      </c>
    </row>
    <row r="151" s="13" customFormat="1">
      <c r="A151" s="13"/>
      <c r="B151" s="185"/>
      <c r="C151" s="13"/>
      <c r="D151" s="186" t="s">
        <v>159</v>
      </c>
      <c r="E151" s="187" t="s">
        <v>1</v>
      </c>
      <c r="F151" s="188" t="s">
        <v>299</v>
      </c>
      <c r="G151" s="13"/>
      <c r="H151" s="189">
        <v>29.780000000000001</v>
      </c>
      <c r="I151" s="13"/>
      <c r="J151" s="13"/>
      <c r="K151" s="13"/>
      <c r="L151" s="185"/>
      <c r="M151" s="190"/>
      <c r="N151" s="191"/>
      <c r="O151" s="191"/>
      <c r="P151" s="191"/>
      <c r="Q151" s="191"/>
      <c r="R151" s="191"/>
      <c r="S151" s="191"/>
      <c r="T151" s="192"/>
      <c r="U151" s="13"/>
      <c r="V151" s="13"/>
      <c r="W151" s="13"/>
      <c r="X151" s="13"/>
      <c r="Y151" s="13"/>
      <c r="Z151" s="13"/>
      <c r="AA151" s="13"/>
      <c r="AB151" s="13"/>
      <c r="AC151" s="13"/>
      <c r="AD151" s="13"/>
      <c r="AE151" s="13"/>
      <c r="AT151" s="187" t="s">
        <v>159</v>
      </c>
      <c r="AU151" s="187" t="s">
        <v>81</v>
      </c>
      <c r="AV151" s="13" t="s">
        <v>81</v>
      </c>
      <c r="AW151" s="13" t="s">
        <v>27</v>
      </c>
      <c r="AX151" s="13" t="s">
        <v>72</v>
      </c>
      <c r="AY151" s="187" t="s">
        <v>134</v>
      </c>
    </row>
    <row r="152" s="13" customFormat="1">
      <c r="A152" s="13"/>
      <c r="B152" s="185"/>
      <c r="C152" s="13"/>
      <c r="D152" s="186" t="s">
        <v>159</v>
      </c>
      <c r="E152" s="187" t="s">
        <v>1</v>
      </c>
      <c r="F152" s="188" t="s">
        <v>300</v>
      </c>
      <c r="G152" s="13"/>
      <c r="H152" s="189">
        <v>31.268999999999998</v>
      </c>
      <c r="I152" s="13"/>
      <c r="J152" s="13"/>
      <c r="K152" s="13"/>
      <c r="L152" s="185"/>
      <c r="M152" s="190"/>
      <c r="N152" s="191"/>
      <c r="O152" s="191"/>
      <c r="P152" s="191"/>
      <c r="Q152" s="191"/>
      <c r="R152" s="191"/>
      <c r="S152" s="191"/>
      <c r="T152" s="192"/>
      <c r="U152" s="13"/>
      <c r="V152" s="13"/>
      <c r="W152" s="13"/>
      <c r="X152" s="13"/>
      <c r="Y152" s="13"/>
      <c r="Z152" s="13"/>
      <c r="AA152" s="13"/>
      <c r="AB152" s="13"/>
      <c r="AC152" s="13"/>
      <c r="AD152" s="13"/>
      <c r="AE152" s="13"/>
      <c r="AT152" s="187" t="s">
        <v>159</v>
      </c>
      <c r="AU152" s="187" t="s">
        <v>81</v>
      </c>
      <c r="AV152" s="13" t="s">
        <v>81</v>
      </c>
      <c r="AW152" s="13" t="s">
        <v>27</v>
      </c>
      <c r="AX152" s="13" t="s">
        <v>79</v>
      </c>
      <c r="AY152" s="187" t="s">
        <v>134</v>
      </c>
    </row>
    <row r="153" s="2" customFormat="1" ht="16.5" customHeight="1">
      <c r="A153" s="33"/>
      <c r="B153" s="171"/>
      <c r="C153" s="193" t="s">
        <v>195</v>
      </c>
      <c r="D153" s="193" t="s">
        <v>182</v>
      </c>
      <c r="E153" s="194" t="s">
        <v>301</v>
      </c>
      <c r="F153" s="195" t="s">
        <v>302</v>
      </c>
      <c r="G153" s="196" t="s">
        <v>157</v>
      </c>
      <c r="H153" s="197">
        <v>6.4050000000000002</v>
      </c>
      <c r="I153" s="198">
        <v>42.100000000000001</v>
      </c>
      <c r="J153" s="198">
        <f>ROUND(I153*H153,2)</f>
        <v>269.64999999999998</v>
      </c>
      <c r="K153" s="199"/>
      <c r="L153" s="200"/>
      <c r="M153" s="201" t="s">
        <v>1</v>
      </c>
      <c r="N153" s="202" t="s">
        <v>37</v>
      </c>
      <c r="O153" s="181">
        <v>0</v>
      </c>
      <c r="P153" s="181">
        <f>O153*H153</f>
        <v>0</v>
      </c>
      <c r="Q153" s="181">
        <v>0.00020000000000000001</v>
      </c>
      <c r="R153" s="181">
        <f>Q153*H153</f>
        <v>0.001281</v>
      </c>
      <c r="S153" s="181">
        <v>0</v>
      </c>
      <c r="T153" s="182">
        <f>S153*H153</f>
        <v>0</v>
      </c>
      <c r="U153" s="33"/>
      <c r="V153" s="33"/>
      <c r="W153" s="33"/>
      <c r="X153" s="33"/>
      <c r="Y153" s="33"/>
      <c r="Z153" s="33"/>
      <c r="AA153" s="33"/>
      <c r="AB153" s="33"/>
      <c r="AC153" s="33"/>
      <c r="AD153" s="33"/>
      <c r="AE153" s="33"/>
      <c r="AR153" s="183" t="s">
        <v>177</v>
      </c>
      <c r="AT153" s="183" t="s">
        <v>182</v>
      </c>
      <c r="AU153" s="183" t="s">
        <v>81</v>
      </c>
      <c r="AY153" s="18" t="s">
        <v>134</v>
      </c>
      <c r="BE153" s="184">
        <f>IF(N153="základní",J153,0)</f>
        <v>269.64999999999998</v>
      </c>
      <c r="BF153" s="184">
        <f>IF(N153="snížená",J153,0)</f>
        <v>0</v>
      </c>
      <c r="BG153" s="184">
        <f>IF(N153="zákl. přenesená",J153,0)</f>
        <v>0</v>
      </c>
      <c r="BH153" s="184">
        <f>IF(N153="sníž. přenesená",J153,0)</f>
        <v>0</v>
      </c>
      <c r="BI153" s="184">
        <f>IF(N153="nulová",J153,0)</f>
        <v>0</v>
      </c>
      <c r="BJ153" s="18" t="s">
        <v>79</v>
      </c>
      <c r="BK153" s="184">
        <f>ROUND(I153*H153,2)</f>
        <v>269.64999999999998</v>
      </c>
      <c r="BL153" s="18" t="s">
        <v>141</v>
      </c>
      <c r="BM153" s="183" t="s">
        <v>303</v>
      </c>
    </row>
    <row r="154" s="13" customFormat="1">
      <c r="A154" s="13"/>
      <c r="B154" s="185"/>
      <c r="C154" s="13"/>
      <c r="D154" s="186" t="s">
        <v>159</v>
      </c>
      <c r="E154" s="187" t="s">
        <v>1</v>
      </c>
      <c r="F154" s="188" t="s">
        <v>304</v>
      </c>
      <c r="G154" s="13"/>
      <c r="H154" s="189">
        <v>6.0999999999999996</v>
      </c>
      <c r="I154" s="13"/>
      <c r="J154" s="13"/>
      <c r="K154" s="13"/>
      <c r="L154" s="185"/>
      <c r="M154" s="190"/>
      <c r="N154" s="191"/>
      <c r="O154" s="191"/>
      <c r="P154" s="191"/>
      <c r="Q154" s="191"/>
      <c r="R154" s="191"/>
      <c r="S154" s="191"/>
      <c r="T154" s="192"/>
      <c r="U154" s="13"/>
      <c r="V154" s="13"/>
      <c r="W154" s="13"/>
      <c r="X154" s="13"/>
      <c r="Y154" s="13"/>
      <c r="Z154" s="13"/>
      <c r="AA154" s="13"/>
      <c r="AB154" s="13"/>
      <c r="AC154" s="13"/>
      <c r="AD154" s="13"/>
      <c r="AE154" s="13"/>
      <c r="AT154" s="187" t="s">
        <v>159</v>
      </c>
      <c r="AU154" s="187" t="s">
        <v>81</v>
      </c>
      <c r="AV154" s="13" t="s">
        <v>81</v>
      </c>
      <c r="AW154" s="13" t="s">
        <v>27</v>
      </c>
      <c r="AX154" s="13" t="s">
        <v>72</v>
      </c>
      <c r="AY154" s="187" t="s">
        <v>134</v>
      </c>
    </row>
    <row r="155" s="13" customFormat="1">
      <c r="A155" s="13"/>
      <c r="B155" s="185"/>
      <c r="C155" s="13"/>
      <c r="D155" s="186" t="s">
        <v>159</v>
      </c>
      <c r="E155" s="187" t="s">
        <v>1</v>
      </c>
      <c r="F155" s="188" t="s">
        <v>305</v>
      </c>
      <c r="G155" s="13"/>
      <c r="H155" s="189">
        <v>6.4050000000000002</v>
      </c>
      <c r="I155" s="13"/>
      <c r="J155" s="13"/>
      <c r="K155" s="13"/>
      <c r="L155" s="185"/>
      <c r="M155" s="190"/>
      <c r="N155" s="191"/>
      <c r="O155" s="191"/>
      <c r="P155" s="191"/>
      <c r="Q155" s="191"/>
      <c r="R155" s="191"/>
      <c r="S155" s="191"/>
      <c r="T155" s="192"/>
      <c r="U155" s="13"/>
      <c r="V155" s="13"/>
      <c r="W155" s="13"/>
      <c r="X155" s="13"/>
      <c r="Y155" s="13"/>
      <c r="Z155" s="13"/>
      <c r="AA155" s="13"/>
      <c r="AB155" s="13"/>
      <c r="AC155" s="13"/>
      <c r="AD155" s="13"/>
      <c r="AE155" s="13"/>
      <c r="AT155" s="187" t="s">
        <v>159</v>
      </c>
      <c r="AU155" s="187" t="s">
        <v>81</v>
      </c>
      <c r="AV155" s="13" t="s">
        <v>81</v>
      </c>
      <c r="AW155" s="13" t="s">
        <v>27</v>
      </c>
      <c r="AX155" s="13" t="s">
        <v>79</v>
      </c>
      <c r="AY155" s="187" t="s">
        <v>134</v>
      </c>
    </row>
    <row r="156" s="2" customFormat="1" ht="16.5" customHeight="1">
      <c r="A156" s="33"/>
      <c r="B156" s="171"/>
      <c r="C156" s="193" t="s">
        <v>201</v>
      </c>
      <c r="D156" s="193" t="s">
        <v>182</v>
      </c>
      <c r="E156" s="194" t="s">
        <v>306</v>
      </c>
      <c r="F156" s="195" t="s">
        <v>307</v>
      </c>
      <c r="G156" s="196" t="s">
        <v>157</v>
      </c>
      <c r="H156" s="197">
        <v>20.349</v>
      </c>
      <c r="I156" s="198">
        <v>19.399999999999999</v>
      </c>
      <c r="J156" s="198">
        <f>ROUND(I156*H156,2)</f>
        <v>394.76999999999998</v>
      </c>
      <c r="K156" s="199"/>
      <c r="L156" s="200"/>
      <c r="M156" s="201" t="s">
        <v>1</v>
      </c>
      <c r="N156" s="202" t="s">
        <v>37</v>
      </c>
      <c r="O156" s="181">
        <v>0</v>
      </c>
      <c r="P156" s="181">
        <f>O156*H156</f>
        <v>0</v>
      </c>
      <c r="Q156" s="181">
        <v>0.00010000000000000001</v>
      </c>
      <c r="R156" s="181">
        <f>Q156*H156</f>
        <v>0.0020349000000000001</v>
      </c>
      <c r="S156" s="181">
        <v>0</v>
      </c>
      <c r="T156" s="182">
        <f>S156*H156</f>
        <v>0</v>
      </c>
      <c r="U156" s="33"/>
      <c r="V156" s="33"/>
      <c r="W156" s="33"/>
      <c r="X156" s="33"/>
      <c r="Y156" s="33"/>
      <c r="Z156" s="33"/>
      <c r="AA156" s="33"/>
      <c r="AB156" s="33"/>
      <c r="AC156" s="33"/>
      <c r="AD156" s="33"/>
      <c r="AE156" s="33"/>
      <c r="AR156" s="183" t="s">
        <v>177</v>
      </c>
      <c r="AT156" s="183" t="s">
        <v>182</v>
      </c>
      <c r="AU156" s="183" t="s">
        <v>81</v>
      </c>
      <c r="AY156" s="18" t="s">
        <v>134</v>
      </c>
      <c r="BE156" s="184">
        <f>IF(N156="základní",J156,0)</f>
        <v>394.76999999999998</v>
      </c>
      <c r="BF156" s="184">
        <f>IF(N156="snížená",J156,0)</f>
        <v>0</v>
      </c>
      <c r="BG156" s="184">
        <f>IF(N156="zákl. přenesená",J156,0)</f>
        <v>0</v>
      </c>
      <c r="BH156" s="184">
        <f>IF(N156="sníž. přenesená",J156,0)</f>
        <v>0</v>
      </c>
      <c r="BI156" s="184">
        <f>IF(N156="nulová",J156,0)</f>
        <v>0</v>
      </c>
      <c r="BJ156" s="18" t="s">
        <v>79</v>
      </c>
      <c r="BK156" s="184">
        <f>ROUND(I156*H156,2)</f>
        <v>394.76999999999998</v>
      </c>
      <c r="BL156" s="18" t="s">
        <v>141</v>
      </c>
      <c r="BM156" s="183" t="s">
        <v>308</v>
      </c>
    </row>
    <row r="157" s="13" customFormat="1">
      <c r="A157" s="13"/>
      <c r="B157" s="185"/>
      <c r="C157" s="13"/>
      <c r="D157" s="186" t="s">
        <v>159</v>
      </c>
      <c r="E157" s="187" t="s">
        <v>1</v>
      </c>
      <c r="F157" s="188" t="s">
        <v>309</v>
      </c>
      <c r="G157" s="13"/>
      <c r="H157" s="189">
        <v>19.379999999999999</v>
      </c>
      <c r="I157" s="13"/>
      <c r="J157" s="13"/>
      <c r="K157" s="13"/>
      <c r="L157" s="185"/>
      <c r="M157" s="190"/>
      <c r="N157" s="191"/>
      <c r="O157" s="191"/>
      <c r="P157" s="191"/>
      <c r="Q157" s="191"/>
      <c r="R157" s="191"/>
      <c r="S157" s="191"/>
      <c r="T157" s="192"/>
      <c r="U157" s="13"/>
      <c r="V157" s="13"/>
      <c r="W157" s="13"/>
      <c r="X157" s="13"/>
      <c r="Y157" s="13"/>
      <c r="Z157" s="13"/>
      <c r="AA157" s="13"/>
      <c r="AB157" s="13"/>
      <c r="AC157" s="13"/>
      <c r="AD157" s="13"/>
      <c r="AE157" s="13"/>
      <c r="AT157" s="187" t="s">
        <v>159</v>
      </c>
      <c r="AU157" s="187" t="s">
        <v>81</v>
      </c>
      <c r="AV157" s="13" t="s">
        <v>81</v>
      </c>
      <c r="AW157" s="13" t="s">
        <v>27</v>
      </c>
      <c r="AX157" s="13" t="s">
        <v>72</v>
      </c>
      <c r="AY157" s="187" t="s">
        <v>134</v>
      </c>
    </row>
    <row r="158" s="13" customFormat="1">
      <c r="A158" s="13"/>
      <c r="B158" s="185"/>
      <c r="C158" s="13"/>
      <c r="D158" s="186" t="s">
        <v>159</v>
      </c>
      <c r="E158" s="187" t="s">
        <v>1</v>
      </c>
      <c r="F158" s="188" t="s">
        <v>310</v>
      </c>
      <c r="G158" s="13"/>
      <c r="H158" s="189">
        <v>20.349</v>
      </c>
      <c r="I158" s="13"/>
      <c r="J158" s="13"/>
      <c r="K158" s="13"/>
      <c r="L158" s="185"/>
      <c r="M158" s="190"/>
      <c r="N158" s="191"/>
      <c r="O158" s="191"/>
      <c r="P158" s="191"/>
      <c r="Q158" s="191"/>
      <c r="R158" s="191"/>
      <c r="S158" s="191"/>
      <c r="T158" s="192"/>
      <c r="U158" s="13"/>
      <c r="V158" s="13"/>
      <c r="W158" s="13"/>
      <c r="X158" s="13"/>
      <c r="Y158" s="13"/>
      <c r="Z158" s="13"/>
      <c r="AA158" s="13"/>
      <c r="AB158" s="13"/>
      <c r="AC158" s="13"/>
      <c r="AD158" s="13"/>
      <c r="AE158" s="13"/>
      <c r="AT158" s="187" t="s">
        <v>159</v>
      </c>
      <c r="AU158" s="187" t="s">
        <v>81</v>
      </c>
      <c r="AV158" s="13" t="s">
        <v>81</v>
      </c>
      <c r="AW158" s="13" t="s">
        <v>27</v>
      </c>
      <c r="AX158" s="13" t="s">
        <v>79</v>
      </c>
      <c r="AY158" s="187" t="s">
        <v>134</v>
      </c>
    </row>
    <row r="159" s="2" customFormat="1" ht="16.5" customHeight="1">
      <c r="A159" s="33"/>
      <c r="B159" s="171"/>
      <c r="C159" s="172" t="s">
        <v>205</v>
      </c>
      <c r="D159" s="172" t="s">
        <v>137</v>
      </c>
      <c r="E159" s="173" t="s">
        <v>311</v>
      </c>
      <c r="F159" s="174" t="s">
        <v>312</v>
      </c>
      <c r="G159" s="175" t="s">
        <v>165</v>
      </c>
      <c r="H159" s="176">
        <v>146.01599999999999</v>
      </c>
      <c r="I159" s="177">
        <v>294</v>
      </c>
      <c r="J159" s="177">
        <f>ROUND(I159*H159,2)</f>
        <v>42928.699999999997</v>
      </c>
      <c r="K159" s="178"/>
      <c r="L159" s="34"/>
      <c r="M159" s="179" t="s">
        <v>1</v>
      </c>
      <c r="N159" s="180" t="s">
        <v>37</v>
      </c>
      <c r="O159" s="181">
        <v>0.245</v>
      </c>
      <c r="P159" s="181">
        <f>O159*H159</f>
        <v>35.773919999999997</v>
      </c>
      <c r="Q159" s="181">
        <v>0.00348</v>
      </c>
      <c r="R159" s="181">
        <f>Q159*H159</f>
        <v>0.50813567999999998</v>
      </c>
      <c r="S159" s="181">
        <v>0</v>
      </c>
      <c r="T159" s="182">
        <f>S159*H159</f>
        <v>0</v>
      </c>
      <c r="U159" s="33"/>
      <c r="V159" s="33"/>
      <c r="W159" s="33"/>
      <c r="X159" s="33"/>
      <c r="Y159" s="33"/>
      <c r="Z159" s="33"/>
      <c r="AA159" s="33"/>
      <c r="AB159" s="33"/>
      <c r="AC159" s="33"/>
      <c r="AD159" s="33"/>
      <c r="AE159" s="33"/>
      <c r="AR159" s="183" t="s">
        <v>141</v>
      </c>
      <c r="AT159" s="183" t="s">
        <v>137</v>
      </c>
      <c r="AU159" s="183" t="s">
        <v>81</v>
      </c>
      <c r="AY159" s="18" t="s">
        <v>134</v>
      </c>
      <c r="BE159" s="184">
        <f>IF(N159="základní",J159,0)</f>
        <v>42928.699999999997</v>
      </c>
      <c r="BF159" s="184">
        <f>IF(N159="snížená",J159,0)</f>
        <v>0</v>
      </c>
      <c r="BG159" s="184">
        <f>IF(N159="zákl. přenesená",J159,0)</f>
        <v>0</v>
      </c>
      <c r="BH159" s="184">
        <f>IF(N159="sníž. přenesená",J159,0)</f>
        <v>0</v>
      </c>
      <c r="BI159" s="184">
        <f>IF(N159="nulová",J159,0)</f>
        <v>0</v>
      </c>
      <c r="BJ159" s="18" t="s">
        <v>79</v>
      </c>
      <c r="BK159" s="184">
        <f>ROUND(I159*H159,2)</f>
        <v>42928.699999999997</v>
      </c>
      <c r="BL159" s="18" t="s">
        <v>141</v>
      </c>
      <c r="BM159" s="183" t="s">
        <v>313</v>
      </c>
    </row>
    <row r="160" s="13" customFormat="1">
      <c r="A160" s="13"/>
      <c r="B160" s="185"/>
      <c r="C160" s="13"/>
      <c r="D160" s="186" t="s">
        <v>159</v>
      </c>
      <c r="E160" s="187" t="s">
        <v>1</v>
      </c>
      <c r="F160" s="188" t="s">
        <v>314</v>
      </c>
      <c r="G160" s="13"/>
      <c r="H160" s="189">
        <v>146.01599999999999</v>
      </c>
      <c r="I160" s="13"/>
      <c r="J160" s="13"/>
      <c r="K160" s="13"/>
      <c r="L160" s="185"/>
      <c r="M160" s="190"/>
      <c r="N160" s="191"/>
      <c r="O160" s="191"/>
      <c r="P160" s="191"/>
      <c r="Q160" s="191"/>
      <c r="R160" s="191"/>
      <c r="S160" s="191"/>
      <c r="T160" s="192"/>
      <c r="U160" s="13"/>
      <c r="V160" s="13"/>
      <c r="W160" s="13"/>
      <c r="X160" s="13"/>
      <c r="Y160" s="13"/>
      <c r="Z160" s="13"/>
      <c r="AA160" s="13"/>
      <c r="AB160" s="13"/>
      <c r="AC160" s="13"/>
      <c r="AD160" s="13"/>
      <c r="AE160" s="13"/>
      <c r="AT160" s="187" t="s">
        <v>159</v>
      </c>
      <c r="AU160" s="187" t="s">
        <v>81</v>
      </c>
      <c r="AV160" s="13" t="s">
        <v>81</v>
      </c>
      <c r="AW160" s="13" t="s">
        <v>27</v>
      </c>
      <c r="AX160" s="13" t="s">
        <v>72</v>
      </c>
      <c r="AY160" s="187" t="s">
        <v>134</v>
      </c>
    </row>
    <row r="161" s="14" customFormat="1">
      <c r="A161" s="14"/>
      <c r="B161" s="207"/>
      <c r="C161" s="14"/>
      <c r="D161" s="186" t="s">
        <v>159</v>
      </c>
      <c r="E161" s="208" t="s">
        <v>1</v>
      </c>
      <c r="F161" s="209" t="s">
        <v>252</v>
      </c>
      <c r="G161" s="14"/>
      <c r="H161" s="210">
        <v>146.01599999999999</v>
      </c>
      <c r="I161" s="14"/>
      <c r="J161" s="14"/>
      <c r="K161" s="14"/>
      <c r="L161" s="207"/>
      <c r="M161" s="211"/>
      <c r="N161" s="212"/>
      <c r="O161" s="212"/>
      <c r="P161" s="212"/>
      <c r="Q161" s="212"/>
      <c r="R161" s="212"/>
      <c r="S161" s="212"/>
      <c r="T161" s="213"/>
      <c r="U161" s="14"/>
      <c r="V161" s="14"/>
      <c r="W161" s="14"/>
      <c r="X161" s="14"/>
      <c r="Y161" s="14"/>
      <c r="Z161" s="14"/>
      <c r="AA161" s="14"/>
      <c r="AB161" s="14"/>
      <c r="AC161" s="14"/>
      <c r="AD161" s="14"/>
      <c r="AE161" s="14"/>
      <c r="AT161" s="208" t="s">
        <v>159</v>
      </c>
      <c r="AU161" s="208" t="s">
        <v>81</v>
      </c>
      <c r="AV161" s="14" t="s">
        <v>141</v>
      </c>
      <c r="AW161" s="14" t="s">
        <v>27</v>
      </c>
      <c r="AX161" s="14" t="s">
        <v>79</v>
      </c>
      <c r="AY161" s="208" t="s">
        <v>134</v>
      </c>
    </row>
    <row r="162" s="2" customFormat="1" ht="16.5" customHeight="1">
      <c r="A162" s="33"/>
      <c r="B162" s="171"/>
      <c r="C162" s="172" t="s">
        <v>8</v>
      </c>
      <c r="D162" s="172" t="s">
        <v>137</v>
      </c>
      <c r="E162" s="173" t="s">
        <v>315</v>
      </c>
      <c r="F162" s="174" t="s">
        <v>316</v>
      </c>
      <c r="G162" s="175" t="s">
        <v>165</v>
      </c>
      <c r="H162" s="176">
        <v>29.308</v>
      </c>
      <c r="I162" s="177">
        <v>41.600000000000001</v>
      </c>
      <c r="J162" s="177">
        <f>ROUND(I162*H162,2)</f>
        <v>1219.21</v>
      </c>
      <c r="K162" s="178"/>
      <c r="L162" s="34"/>
      <c r="M162" s="179" t="s">
        <v>1</v>
      </c>
      <c r="N162" s="180" t="s">
        <v>37</v>
      </c>
      <c r="O162" s="181">
        <v>0.059999999999999998</v>
      </c>
      <c r="P162" s="181">
        <f>O162*H162</f>
        <v>1.7584799999999998</v>
      </c>
      <c r="Q162" s="181">
        <v>0</v>
      </c>
      <c r="R162" s="181">
        <f>Q162*H162</f>
        <v>0</v>
      </c>
      <c r="S162" s="181">
        <v>0</v>
      </c>
      <c r="T162" s="182">
        <f>S162*H162</f>
        <v>0</v>
      </c>
      <c r="U162" s="33"/>
      <c r="V162" s="33"/>
      <c r="W162" s="33"/>
      <c r="X162" s="33"/>
      <c r="Y162" s="33"/>
      <c r="Z162" s="33"/>
      <c r="AA162" s="33"/>
      <c r="AB162" s="33"/>
      <c r="AC162" s="33"/>
      <c r="AD162" s="33"/>
      <c r="AE162" s="33"/>
      <c r="AR162" s="183" t="s">
        <v>141</v>
      </c>
      <c r="AT162" s="183" t="s">
        <v>137</v>
      </c>
      <c r="AU162" s="183" t="s">
        <v>81</v>
      </c>
      <c r="AY162" s="18" t="s">
        <v>134</v>
      </c>
      <c r="BE162" s="184">
        <f>IF(N162="základní",J162,0)</f>
        <v>1219.21</v>
      </c>
      <c r="BF162" s="184">
        <f>IF(N162="snížená",J162,0)</f>
        <v>0</v>
      </c>
      <c r="BG162" s="184">
        <f>IF(N162="zákl. přenesená",J162,0)</f>
        <v>0</v>
      </c>
      <c r="BH162" s="184">
        <f>IF(N162="sníž. přenesená",J162,0)</f>
        <v>0</v>
      </c>
      <c r="BI162" s="184">
        <f>IF(N162="nulová",J162,0)</f>
        <v>0</v>
      </c>
      <c r="BJ162" s="18" t="s">
        <v>79</v>
      </c>
      <c r="BK162" s="184">
        <f>ROUND(I162*H162,2)</f>
        <v>1219.21</v>
      </c>
      <c r="BL162" s="18" t="s">
        <v>141</v>
      </c>
      <c r="BM162" s="183" t="s">
        <v>317</v>
      </c>
    </row>
    <row r="163" s="13" customFormat="1">
      <c r="A163" s="13"/>
      <c r="B163" s="185"/>
      <c r="C163" s="13"/>
      <c r="D163" s="186" t="s">
        <v>159</v>
      </c>
      <c r="E163" s="187" t="s">
        <v>1</v>
      </c>
      <c r="F163" s="188" t="s">
        <v>318</v>
      </c>
      <c r="G163" s="13"/>
      <c r="H163" s="189">
        <v>29.308</v>
      </c>
      <c r="I163" s="13"/>
      <c r="J163" s="13"/>
      <c r="K163" s="13"/>
      <c r="L163" s="185"/>
      <c r="M163" s="190"/>
      <c r="N163" s="191"/>
      <c r="O163" s="191"/>
      <c r="P163" s="191"/>
      <c r="Q163" s="191"/>
      <c r="R163" s="191"/>
      <c r="S163" s="191"/>
      <c r="T163" s="192"/>
      <c r="U163" s="13"/>
      <c r="V163" s="13"/>
      <c r="W163" s="13"/>
      <c r="X163" s="13"/>
      <c r="Y163" s="13"/>
      <c r="Z163" s="13"/>
      <c r="AA163" s="13"/>
      <c r="AB163" s="13"/>
      <c r="AC163" s="13"/>
      <c r="AD163" s="13"/>
      <c r="AE163" s="13"/>
      <c r="AT163" s="187" t="s">
        <v>159</v>
      </c>
      <c r="AU163" s="187" t="s">
        <v>81</v>
      </c>
      <c r="AV163" s="13" t="s">
        <v>81</v>
      </c>
      <c r="AW163" s="13" t="s">
        <v>27</v>
      </c>
      <c r="AX163" s="13" t="s">
        <v>79</v>
      </c>
      <c r="AY163" s="187" t="s">
        <v>134</v>
      </c>
    </row>
    <row r="164" s="12" customFormat="1" ht="22.8" customHeight="1">
      <c r="A164" s="12"/>
      <c r="B164" s="159"/>
      <c r="C164" s="12"/>
      <c r="D164" s="160" t="s">
        <v>71</v>
      </c>
      <c r="E164" s="169" t="s">
        <v>161</v>
      </c>
      <c r="F164" s="169" t="s">
        <v>162</v>
      </c>
      <c r="G164" s="12"/>
      <c r="H164" s="12"/>
      <c r="I164" s="12"/>
      <c r="J164" s="170">
        <f>BK164</f>
        <v>18994.379999999997</v>
      </c>
      <c r="K164" s="12"/>
      <c r="L164" s="159"/>
      <c r="M164" s="163"/>
      <c r="N164" s="164"/>
      <c r="O164" s="164"/>
      <c r="P164" s="165">
        <f>SUM(P165:P172)</f>
        <v>39.182732000000001</v>
      </c>
      <c r="Q164" s="164"/>
      <c r="R164" s="165">
        <f>SUM(R165:R172)</f>
        <v>0.01755</v>
      </c>
      <c r="S164" s="164"/>
      <c r="T164" s="166">
        <f>SUM(T165:T172)</f>
        <v>0</v>
      </c>
      <c r="U164" s="12"/>
      <c r="V164" s="12"/>
      <c r="W164" s="12"/>
      <c r="X164" s="12"/>
      <c r="Y164" s="12"/>
      <c r="Z164" s="12"/>
      <c r="AA164" s="12"/>
      <c r="AB164" s="12"/>
      <c r="AC164" s="12"/>
      <c r="AD164" s="12"/>
      <c r="AE164" s="12"/>
      <c r="AR164" s="160" t="s">
        <v>79</v>
      </c>
      <c r="AT164" s="167" t="s">
        <v>71</v>
      </c>
      <c r="AU164" s="167" t="s">
        <v>79</v>
      </c>
      <c r="AY164" s="160" t="s">
        <v>134</v>
      </c>
      <c r="BK164" s="168">
        <f>SUM(BK165:BK172)</f>
        <v>18994.379999999997</v>
      </c>
    </row>
    <row r="165" s="2" customFormat="1" ht="21.75" customHeight="1">
      <c r="A165" s="33"/>
      <c r="B165" s="171"/>
      <c r="C165" s="172" t="s">
        <v>180</v>
      </c>
      <c r="D165" s="172" t="s">
        <v>137</v>
      </c>
      <c r="E165" s="173" t="s">
        <v>319</v>
      </c>
      <c r="F165" s="174" t="s">
        <v>320</v>
      </c>
      <c r="G165" s="175" t="s">
        <v>165</v>
      </c>
      <c r="H165" s="176">
        <v>139.708</v>
      </c>
      <c r="I165" s="177">
        <v>44.82</v>
      </c>
      <c r="J165" s="177">
        <f>ROUND(I165*H165,2)</f>
        <v>6261.71</v>
      </c>
      <c r="K165" s="178"/>
      <c r="L165" s="34"/>
      <c r="M165" s="179" t="s">
        <v>1</v>
      </c>
      <c r="N165" s="180" t="s">
        <v>37</v>
      </c>
      <c r="O165" s="181">
        <v>0.11</v>
      </c>
      <c r="P165" s="181">
        <f>O165*H165</f>
        <v>15.36788</v>
      </c>
      <c r="Q165" s="181">
        <v>0</v>
      </c>
      <c r="R165" s="181">
        <f>Q165*H165</f>
        <v>0</v>
      </c>
      <c r="S165" s="181">
        <v>0</v>
      </c>
      <c r="T165" s="182">
        <f>S165*H165</f>
        <v>0</v>
      </c>
      <c r="U165" s="33"/>
      <c r="V165" s="33"/>
      <c r="W165" s="33"/>
      <c r="X165" s="33"/>
      <c r="Y165" s="33"/>
      <c r="Z165" s="33"/>
      <c r="AA165" s="33"/>
      <c r="AB165" s="33"/>
      <c r="AC165" s="33"/>
      <c r="AD165" s="33"/>
      <c r="AE165" s="33"/>
      <c r="AR165" s="183" t="s">
        <v>141</v>
      </c>
      <c r="AT165" s="183" t="s">
        <v>137</v>
      </c>
      <c r="AU165" s="183" t="s">
        <v>81</v>
      </c>
      <c r="AY165" s="18" t="s">
        <v>134</v>
      </c>
      <c r="BE165" s="184">
        <f>IF(N165="základní",J165,0)</f>
        <v>6261.71</v>
      </c>
      <c r="BF165" s="184">
        <f>IF(N165="snížená",J165,0)</f>
        <v>0</v>
      </c>
      <c r="BG165" s="184">
        <f>IF(N165="zákl. přenesená",J165,0)</f>
        <v>0</v>
      </c>
      <c r="BH165" s="184">
        <f>IF(N165="sníž. přenesená",J165,0)</f>
        <v>0</v>
      </c>
      <c r="BI165" s="184">
        <f>IF(N165="nulová",J165,0)</f>
        <v>0</v>
      </c>
      <c r="BJ165" s="18" t="s">
        <v>79</v>
      </c>
      <c r="BK165" s="184">
        <f>ROUND(I165*H165,2)</f>
        <v>6261.71</v>
      </c>
      <c r="BL165" s="18" t="s">
        <v>141</v>
      </c>
      <c r="BM165" s="183" t="s">
        <v>321</v>
      </c>
    </row>
    <row r="166" s="13" customFormat="1">
      <c r="A166" s="13"/>
      <c r="B166" s="185"/>
      <c r="C166" s="13"/>
      <c r="D166" s="186" t="s">
        <v>159</v>
      </c>
      <c r="E166" s="187" t="s">
        <v>1</v>
      </c>
      <c r="F166" s="188" t="s">
        <v>322</v>
      </c>
      <c r="G166" s="13"/>
      <c r="H166" s="189">
        <v>139.708</v>
      </c>
      <c r="I166" s="13"/>
      <c r="J166" s="13"/>
      <c r="K166" s="13"/>
      <c r="L166" s="185"/>
      <c r="M166" s="190"/>
      <c r="N166" s="191"/>
      <c r="O166" s="191"/>
      <c r="P166" s="191"/>
      <c r="Q166" s="191"/>
      <c r="R166" s="191"/>
      <c r="S166" s="191"/>
      <c r="T166" s="192"/>
      <c r="U166" s="13"/>
      <c r="V166" s="13"/>
      <c r="W166" s="13"/>
      <c r="X166" s="13"/>
      <c r="Y166" s="13"/>
      <c r="Z166" s="13"/>
      <c r="AA166" s="13"/>
      <c r="AB166" s="13"/>
      <c r="AC166" s="13"/>
      <c r="AD166" s="13"/>
      <c r="AE166" s="13"/>
      <c r="AT166" s="187" t="s">
        <v>159</v>
      </c>
      <c r="AU166" s="187" t="s">
        <v>81</v>
      </c>
      <c r="AV166" s="13" t="s">
        <v>81</v>
      </c>
      <c r="AW166" s="13" t="s">
        <v>27</v>
      </c>
      <c r="AX166" s="13" t="s">
        <v>79</v>
      </c>
      <c r="AY166" s="187" t="s">
        <v>134</v>
      </c>
    </row>
    <row r="167" s="2" customFormat="1" ht="16.5" customHeight="1">
      <c r="A167" s="33"/>
      <c r="B167" s="171"/>
      <c r="C167" s="172" t="s">
        <v>217</v>
      </c>
      <c r="D167" s="172" t="s">
        <v>137</v>
      </c>
      <c r="E167" s="173" t="s">
        <v>323</v>
      </c>
      <c r="F167" s="174" t="s">
        <v>324</v>
      </c>
      <c r="G167" s="175" t="s">
        <v>165</v>
      </c>
      <c r="H167" s="176">
        <v>1397.076</v>
      </c>
      <c r="I167" s="177">
        <v>1.77</v>
      </c>
      <c r="J167" s="177">
        <f>ROUND(I167*H167,2)</f>
        <v>2472.8200000000002</v>
      </c>
      <c r="K167" s="178"/>
      <c r="L167" s="34"/>
      <c r="M167" s="179" t="s">
        <v>1</v>
      </c>
      <c r="N167" s="180" t="s">
        <v>37</v>
      </c>
      <c r="O167" s="181">
        <v>0</v>
      </c>
      <c r="P167" s="181">
        <f>O167*H167</f>
        <v>0</v>
      </c>
      <c r="Q167" s="181">
        <v>0</v>
      </c>
      <c r="R167" s="181">
        <f>Q167*H167</f>
        <v>0</v>
      </c>
      <c r="S167" s="181">
        <v>0</v>
      </c>
      <c r="T167" s="182">
        <f>S167*H167</f>
        <v>0</v>
      </c>
      <c r="U167" s="33"/>
      <c r="V167" s="33"/>
      <c r="W167" s="33"/>
      <c r="X167" s="33"/>
      <c r="Y167" s="33"/>
      <c r="Z167" s="33"/>
      <c r="AA167" s="33"/>
      <c r="AB167" s="33"/>
      <c r="AC167" s="33"/>
      <c r="AD167" s="33"/>
      <c r="AE167" s="33"/>
      <c r="AR167" s="183" t="s">
        <v>141</v>
      </c>
      <c r="AT167" s="183" t="s">
        <v>137</v>
      </c>
      <c r="AU167" s="183" t="s">
        <v>81</v>
      </c>
      <c r="AY167" s="18" t="s">
        <v>134</v>
      </c>
      <c r="BE167" s="184">
        <f>IF(N167="základní",J167,0)</f>
        <v>2472.8200000000002</v>
      </c>
      <c r="BF167" s="184">
        <f>IF(N167="snížená",J167,0)</f>
        <v>0</v>
      </c>
      <c r="BG167" s="184">
        <f>IF(N167="zákl. přenesená",J167,0)</f>
        <v>0</v>
      </c>
      <c r="BH167" s="184">
        <f>IF(N167="sníž. přenesená",J167,0)</f>
        <v>0</v>
      </c>
      <c r="BI167" s="184">
        <f>IF(N167="nulová",J167,0)</f>
        <v>0</v>
      </c>
      <c r="BJ167" s="18" t="s">
        <v>79</v>
      </c>
      <c r="BK167" s="184">
        <f>ROUND(I167*H167,2)</f>
        <v>2472.8200000000002</v>
      </c>
      <c r="BL167" s="18" t="s">
        <v>141</v>
      </c>
      <c r="BM167" s="183" t="s">
        <v>325</v>
      </c>
    </row>
    <row r="168" s="13" customFormat="1">
      <c r="A168" s="13"/>
      <c r="B168" s="185"/>
      <c r="C168" s="13"/>
      <c r="D168" s="186" t="s">
        <v>159</v>
      </c>
      <c r="E168" s="187" t="s">
        <v>1</v>
      </c>
      <c r="F168" s="188" t="s">
        <v>326</v>
      </c>
      <c r="G168" s="13"/>
      <c r="H168" s="189">
        <v>1397.076</v>
      </c>
      <c r="I168" s="13"/>
      <c r="J168" s="13"/>
      <c r="K168" s="13"/>
      <c r="L168" s="185"/>
      <c r="M168" s="190"/>
      <c r="N168" s="191"/>
      <c r="O168" s="191"/>
      <c r="P168" s="191"/>
      <c r="Q168" s="191"/>
      <c r="R168" s="191"/>
      <c r="S168" s="191"/>
      <c r="T168" s="192"/>
      <c r="U168" s="13"/>
      <c r="V168" s="13"/>
      <c r="W168" s="13"/>
      <c r="X168" s="13"/>
      <c r="Y168" s="13"/>
      <c r="Z168" s="13"/>
      <c r="AA168" s="13"/>
      <c r="AB168" s="13"/>
      <c r="AC168" s="13"/>
      <c r="AD168" s="13"/>
      <c r="AE168" s="13"/>
      <c r="AT168" s="187" t="s">
        <v>159</v>
      </c>
      <c r="AU168" s="187" t="s">
        <v>81</v>
      </c>
      <c r="AV168" s="13" t="s">
        <v>81</v>
      </c>
      <c r="AW168" s="13" t="s">
        <v>27</v>
      </c>
      <c r="AX168" s="13" t="s">
        <v>79</v>
      </c>
      <c r="AY168" s="187" t="s">
        <v>134</v>
      </c>
    </row>
    <row r="169" s="2" customFormat="1" ht="21.75" customHeight="1">
      <c r="A169" s="33"/>
      <c r="B169" s="171"/>
      <c r="C169" s="172" t="s">
        <v>221</v>
      </c>
      <c r="D169" s="172" t="s">
        <v>137</v>
      </c>
      <c r="E169" s="173" t="s">
        <v>327</v>
      </c>
      <c r="F169" s="174" t="s">
        <v>328</v>
      </c>
      <c r="G169" s="175" t="s">
        <v>165</v>
      </c>
      <c r="H169" s="176">
        <v>139.708</v>
      </c>
      <c r="I169" s="177">
        <v>27.210000000000001</v>
      </c>
      <c r="J169" s="177">
        <f>ROUND(I169*H169,2)</f>
        <v>3801.4499999999998</v>
      </c>
      <c r="K169" s="178"/>
      <c r="L169" s="34"/>
      <c r="M169" s="179" t="s">
        <v>1</v>
      </c>
      <c r="N169" s="180" t="s">
        <v>37</v>
      </c>
      <c r="O169" s="181">
        <v>0.069000000000000006</v>
      </c>
      <c r="P169" s="181">
        <f>O169*H169</f>
        <v>9.6398520000000012</v>
      </c>
      <c r="Q169" s="181">
        <v>0</v>
      </c>
      <c r="R169" s="181">
        <f>Q169*H169</f>
        <v>0</v>
      </c>
      <c r="S169" s="181">
        <v>0</v>
      </c>
      <c r="T169" s="182">
        <f>S169*H169</f>
        <v>0</v>
      </c>
      <c r="U169" s="33"/>
      <c r="V169" s="33"/>
      <c r="W169" s="33"/>
      <c r="X169" s="33"/>
      <c r="Y169" s="33"/>
      <c r="Z169" s="33"/>
      <c r="AA169" s="33"/>
      <c r="AB169" s="33"/>
      <c r="AC169" s="33"/>
      <c r="AD169" s="33"/>
      <c r="AE169" s="33"/>
      <c r="AR169" s="183" t="s">
        <v>141</v>
      </c>
      <c r="AT169" s="183" t="s">
        <v>137</v>
      </c>
      <c r="AU169" s="183" t="s">
        <v>81</v>
      </c>
      <c r="AY169" s="18" t="s">
        <v>134</v>
      </c>
      <c r="BE169" s="184">
        <f>IF(N169="základní",J169,0)</f>
        <v>3801.4499999999998</v>
      </c>
      <c r="BF169" s="184">
        <f>IF(N169="snížená",J169,0)</f>
        <v>0</v>
      </c>
      <c r="BG169" s="184">
        <f>IF(N169="zákl. přenesená",J169,0)</f>
        <v>0</v>
      </c>
      <c r="BH169" s="184">
        <f>IF(N169="sníž. přenesená",J169,0)</f>
        <v>0</v>
      </c>
      <c r="BI169" s="184">
        <f>IF(N169="nulová",J169,0)</f>
        <v>0</v>
      </c>
      <c r="BJ169" s="18" t="s">
        <v>79</v>
      </c>
      <c r="BK169" s="184">
        <f>ROUND(I169*H169,2)</f>
        <v>3801.4499999999998</v>
      </c>
      <c r="BL169" s="18" t="s">
        <v>141</v>
      </c>
      <c r="BM169" s="183" t="s">
        <v>329</v>
      </c>
    </row>
    <row r="170" s="13" customFormat="1">
      <c r="A170" s="13"/>
      <c r="B170" s="185"/>
      <c r="C170" s="13"/>
      <c r="D170" s="186" t="s">
        <v>159</v>
      </c>
      <c r="E170" s="187" t="s">
        <v>1</v>
      </c>
      <c r="F170" s="188" t="s">
        <v>322</v>
      </c>
      <c r="G170" s="13"/>
      <c r="H170" s="189">
        <v>139.708</v>
      </c>
      <c r="I170" s="13"/>
      <c r="J170" s="13"/>
      <c r="K170" s="13"/>
      <c r="L170" s="185"/>
      <c r="M170" s="190"/>
      <c r="N170" s="191"/>
      <c r="O170" s="191"/>
      <c r="P170" s="191"/>
      <c r="Q170" s="191"/>
      <c r="R170" s="191"/>
      <c r="S170" s="191"/>
      <c r="T170" s="192"/>
      <c r="U170" s="13"/>
      <c r="V170" s="13"/>
      <c r="W170" s="13"/>
      <c r="X170" s="13"/>
      <c r="Y170" s="13"/>
      <c r="Z170" s="13"/>
      <c r="AA170" s="13"/>
      <c r="AB170" s="13"/>
      <c r="AC170" s="13"/>
      <c r="AD170" s="13"/>
      <c r="AE170" s="13"/>
      <c r="AT170" s="187" t="s">
        <v>159</v>
      </c>
      <c r="AU170" s="187" t="s">
        <v>81</v>
      </c>
      <c r="AV170" s="13" t="s">
        <v>81</v>
      </c>
      <c r="AW170" s="13" t="s">
        <v>27</v>
      </c>
      <c r="AX170" s="13" t="s">
        <v>79</v>
      </c>
      <c r="AY170" s="187" t="s">
        <v>134</v>
      </c>
    </row>
    <row r="171" s="2" customFormat="1" ht="16.5" customHeight="1">
      <c r="A171" s="33"/>
      <c r="B171" s="171"/>
      <c r="C171" s="172" t="s">
        <v>225</v>
      </c>
      <c r="D171" s="172" t="s">
        <v>137</v>
      </c>
      <c r="E171" s="173" t="s">
        <v>330</v>
      </c>
      <c r="F171" s="174" t="s">
        <v>331</v>
      </c>
      <c r="G171" s="175" t="s">
        <v>165</v>
      </c>
      <c r="H171" s="176">
        <v>135</v>
      </c>
      <c r="I171" s="177">
        <v>47.840000000000003</v>
      </c>
      <c r="J171" s="177">
        <f>ROUND(I171*H171,2)</f>
        <v>6458.3999999999996</v>
      </c>
      <c r="K171" s="178"/>
      <c r="L171" s="34"/>
      <c r="M171" s="179" t="s">
        <v>1</v>
      </c>
      <c r="N171" s="180" t="s">
        <v>37</v>
      </c>
      <c r="O171" s="181">
        <v>0.105</v>
      </c>
      <c r="P171" s="181">
        <f>O171*H171</f>
        <v>14.174999999999999</v>
      </c>
      <c r="Q171" s="181">
        <v>0.00012999999999999999</v>
      </c>
      <c r="R171" s="181">
        <f>Q171*H171</f>
        <v>0.01755</v>
      </c>
      <c r="S171" s="181">
        <v>0</v>
      </c>
      <c r="T171" s="182">
        <f>S171*H171</f>
        <v>0</v>
      </c>
      <c r="U171" s="33"/>
      <c r="V171" s="33"/>
      <c r="W171" s="33"/>
      <c r="X171" s="33"/>
      <c r="Y171" s="33"/>
      <c r="Z171" s="33"/>
      <c r="AA171" s="33"/>
      <c r="AB171" s="33"/>
      <c r="AC171" s="33"/>
      <c r="AD171" s="33"/>
      <c r="AE171" s="33"/>
      <c r="AR171" s="183" t="s">
        <v>141</v>
      </c>
      <c r="AT171" s="183" t="s">
        <v>137</v>
      </c>
      <c r="AU171" s="183" t="s">
        <v>81</v>
      </c>
      <c r="AY171" s="18" t="s">
        <v>134</v>
      </c>
      <c r="BE171" s="184">
        <f>IF(N171="základní",J171,0)</f>
        <v>6458.3999999999996</v>
      </c>
      <c r="BF171" s="184">
        <f>IF(N171="snížená",J171,0)</f>
        <v>0</v>
      </c>
      <c r="BG171" s="184">
        <f>IF(N171="zákl. přenesená",J171,0)</f>
        <v>0</v>
      </c>
      <c r="BH171" s="184">
        <f>IF(N171="sníž. přenesená",J171,0)</f>
        <v>0</v>
      </c>
      <c r="BI171" s="184">
        <f>IF(N171="nulová",J171,0)</f>
        <v>0</v>
      </c>
      <c r="BJ171" s="18" t="s">
        <v>79</v>
      </c>
      <c r="BK171" s="184">
        <f>ROUND(I171*H171,2)</f>
        <v>6458.3999999999996</v>
      </c>
      <c r="BL171" s="18" t="s">
        <v>141</v>
      </c>
      <c r="BM171" s="183" t="s">
        <v>332</v>
      </c>
    </row>
    <row r="172" s="13" customFormat="1">
      <c r="A172" s="13"/>
      <c r="B172" s="185"/>
      <c r="C172" s="13"/>
      <c r="D172" s="186" t="s">
        <v>159</v>
      </c>
      <c r="E172" s="187" t="s">
        <v>1</v>
      </c>
      <c r="F172" s="188" t="s">
        <v>333</v>
      </c>
      <c r="G172" s="13"/>
      <c r="H172" s="189">
        <v>135</v>
      </c>
      <c r="I172" s="13"/>
      <c r="J172" s="13"/>
      <c r="K172" s="13"/>
      <c r="L172" s="185"/>
      <c r="M172" s="190"/>
      <c r="N172" s="191"/>
      <c r="O172" s="191"/>
      <c r="P172" s="191"/>
      <c r="Q172" s="191"/>
      <c r="R172" s="191"/>
      <c r="S172" s="191"/>
      <c r="T172" s="192"/>
      <c r="U172" s="13"/>
      <c r="V172" s="13"/>
      <c r="W172" s="13"/>
      <c r="X172" s="13"/>
      <c r="Y172" s="13"/>
      <c r="Z172" s="13"/>
      <c r="AA172" s="13"/>
      <c r="AB172" s="13"/>
      <c r="AC172" s="13"/>
      <c r="AD172" s="13"/>
      <c r="AE172" s="13"/>
      <c r="AT172" s="187" t="s">
        <v>159</v>
      </c>
      <c r="AU172" s="187" t="s">
        <v>81</v>
      </c>
      <c r="AV172" s="13" t="s">
        <v>81</v>
      </c>
      <c r="AW172" s="13" t="s">
        <v>27</v>
      </c>
      <c r="AX172" s="13" t="s">
        <v>79</v>
      </c>
      <c r="AY172" s="187" t="s">
        <v>134</v>
      </c>
    </row>
    <row r="173" s="12" customFormat="1" ht="22.8" customHeight="1">
      <c r="A173" s="12"/>
      <c r="B173" s="159"/>
      <c r="C173" s="12"/>
      <c r="D173" s="160" t="s">
        <v>71</v>
      </c>
      <c r="E173" s="169" t="s">
        <v>167</v>
      </c>
      <c r="F173" s="169" t="s">
        <v>168</v>
      </c>
      <c r="G173" s="12"/>
      <c r="H173" s="12"/>
      <c r="I173" s="12"/>
      <c r="J173" s="170">
        <f>BK173</f>
        <v>10460.280000000001</v>
      </c>
      <c r="K173" s="12"/>
      <c r="L173" s="159"/>
      <c r="M173" s="163"/>
      <c r="N173" s="164"/>
      <c r="O173" s="164"/>
      <c r="P173" s="165">
        <f>P174</f>
        <v>31.673565</v>
      </c>
      <c r="Q173" s="164"/>
      <c r="R173" s="165">
        <f>R174</f>
        <v>0</v>
      </c>
      <c r="S173" s="164"/>
      <c r="T173" s="166">
        <f>T174</f>
        <v>0</v>
      </c>
      <c r="U173" s="12"/>
      <c r="V173" s="12"/>
      <c r="W173" s="12"/>
      <c r="X173" s="12"/>
      <c r="Y173" s="12"/>
      <c r="Z173" s="12"/>
      <c r="AA173" s="12"/>
      <c r="AB173" s="12"/>
      <c r="AC173" s="12"/>
      <c r="AD173" s="12"/>
      <c r="AE173" s="12"/>
      <c r="AR173" s="160" t="s">
        <v>79</v>
      </c>
      <c r="AT173" s="167" t="s">
        <v>71</v>
      </c>
      <c r="AU173" s="167" t="s">
        <v>79</v>
      </c>
      <c r="AY173" s="160" t="s">
        <v>134</v>
      </c>
      <c r="BK173" s="168">
        <f>BK174</f>
        <v>10460.280000000001</v>
      </c>
    </row>
    <row r="174" s="2" customFormat="1" ht="21.75" customHeight="1">
      <c r="A174" s="33"/>
      <c r="B174" s="171"/>
      <c r="C174" s="172" t="s">
        <v>334</v>
      </c>
      <c r="D174" s="172" t="s">
        <v>137</v>
      </c>
      <c r="E174" s="173" t="s">
        <v>170</v>
      </c>
      <c r="F174" s="174" t="s">
        <v>171</v>
      </c>
      <c r="G174" s="175" t="s">
        <v>149</v>
      </c>
      <c r="H174" s="176">
        <v>38.115000000000002</v>
      </c>
      <c r="I174" s="177">
        <v>274.44</v>
      </c>
      <c r="J174" s="177">
        <f>ROUND(I174*H174,2)</f>
        <v>10460.280000000001</v>
      </c>
      <c r="K174" s="178"/>
      <c r="L174" s="34"/>
      <c r="M174" s="179" t="s">
        <v>1</v>
      </c>
      <c r="N174" s="180" t="s">
        <v>37</v>
      </c>
      <c r="O174" s="181">
        <v>0.83099999999999996</v>
      </c>
      <c r="P174" s="181">
        <f>O174*H174</f>
        <v>31.673565</v>
      </c>
      <c r="Q174" s="181">
        <v>0</v>
      </c>
      <c r="R174" s="181">
        <f>Q174*H174</f>
        <v>0</v>
      </c>
      <c r="S174" s="181">
        <v>0</v>
      </c>
      <c r="T174" s="182">
        <f>S174*H174</f>
        <v>0</v>
      </c>
      <c r="U174" s="33"/>
      <c r="V174" s="33"/>
      <c r="W174" s="33"/>
      <c r="X174" s="33"/>
      <c r="Y174" s="33"/>
      <c r="Z174" s="33"/>
      <c r="AA174" s="33"/>
      <c r="AB174" s="33"/>
      <c r="AC174" s="33"/>
      <c r="AD174" s="33"/>
      <c r="AE174" s="33"/>
      <c r="AR174" s="183" t="s">
        <v>141</v>
      </c>
      <c r="AT174" s="183" t="s">
        <v>137</v>
      </c>
      <c r="AU174" s="183" t="s">
        <v>81</v>
      </c>
      <c r="AY174" s="18" t="s">
        <v>134</v>
      </c>
      <c r="BE174" s="184">
        <f>IF(N174="základní",J174,0)</f>
        <v>10460.280000000001</v>
      </c>
      <c r="BF174" s="184">
        <f>IF(N174="snížená",J174,0)</f>
        <v>0</v>
      </c>
      <c r="BG174" s="184">
        <f>IF(N174="zákl. přenesená",J174,0)</f>
        <v>0</v>
      </c>
      <c r="BH174" s="184">
        <f>IF(N174="sníž. přenesená",J174,0)</f>
        <v>0</v>
      </c>
      <c r="BI174" s="184">
        <f>IF(N174="nulová",J174,0)</f>
        <v>0</v>
      </c>
      <c r="BJ174" s="18" t="s">
        <v>79</v>
      </c>
      <c r="BK174" s="184">
        <f>ROUND(I174*H174,2)</f>
        <v>10460.280000000001</v>
      </c>
      <c r="BL174" s="18" t="s">
        <v>141</v>
      </c>
      <c r="BM174" s="183" t="s">
        <v>335</v>
      </c>
    </row>
    <row r="175" s="12" customFormat="1" ht="25.92" customHeight="1">
      <c r="A175" s="12"/>
      <c r="B175" s="159"/>
      <c r="C175" s="12"/>
      <c r="D175" s="160" t="s">
        <v>71</v>
      </c>
      <c r="E175" s="161" t="s">
        <v>173</v>
      </c>
      <c r="F175" s="161" t="s">
        <v>174</v>
      </c>
      <c r="G175" s="12"/>
      <c r="H175" s="12"/>
      <c r="I175" s="12"/>
      <c r="J175" s="162">
        <f>BK175</f>
        <v>8402.7399999999998</v>
      </c>
      <c r="K175" s="12"/>
      <c r="L175" s="159"/>
      <c r="M175" s="163"/>
      <c r="N175" s="164"/>
      <c r="O175" s="164"/>
      <c r="P175" s="165">
        <f>P176</f>
        <v>15.734855</v>
      </c>
      <c r="Q175" s="164"/>
      <c r="R175" s="165">
        <f>R176</f>
        <v>0.07948535000000001</v>
      </c>
      <c r="S175" s="164"/>
      <c r="T175" s="166">
        <f>T176</f>
        <v>0</v>
      </c>
      <c r="U175" s="12"/>
      <c r="V175" s="12"/>
      <c r="W175" s="12"/>
      <c r="X175" s="12"/>
      <c r="Y175" s="12"/>
      <c r="Z175" s="12"/>
      <c r="AA175" s="12"/>
      <c r="AB175" s="12"/>
      <c r="AC175" s="12"/>
      <c r="AD175" s="12"/>
      <c r="AE175" s="12"/>
      <c r="AR175" s="160" t="s">
        <v>81</v>
      </c>
      <c r="AT175" s="167" t="s">
        <v>71</v>
      </c>
      <c r="AU175" s="167" t="s">
        <v>72</v>
      </c>
      <c r="AY175" s="160" t="s">
        <v>134</v>
      </c>
      <c r="BK175" s="168">
        <f>BK176</f>
        <v>8402.7399999999998</v>
      </c>
    </row>
    <row r="176" s="12" customFormat="1" ht="22.8" customHeight="1">
      <c r="A176" s="12"/>
      <c r="B176" s="159"/>
      <c r="C176" s="12"/>
      <c r="D176" s="160" t="s">
        <v>71</v>
      </c>
      <c r="E176" s="169" t="s">
        <v>336</v>
      </c>
      <c r="F176" s="169" t="s">
        <v>337</v>
      </c>
      <c r="G176" s="12"/>
      <c r="H176" s="12"/>
      <c r="I176" s="12"/>
      <c r="J176" s="170">
        <f>BK176</f>
        <v>8402.7399999999998</v>
      </c>
      <c r="K176" s="12"/>
      <c r="L176" s="159"/>
      <c r="M176" s="163"/>
      <c r="N176" s="164"/>
      <c r="O176" s="164"/>
      <c r="P176" s="165">
        <f>SUM(P177:P180)</f>
        <v>15.734855</v>
      </c>
      <c r="Q176" s="164"/>
      <c r="R176" s="165">
        <f>SUM(R177:R180)</f>
        <v>0.07948535000000001</v>
      </c>
      <c r="S176" s="164"/>
      <c r="T176" s="166">
        <f>SUM(T177:T180)</f>
        <v>0</v>
      </c>
      <c r="U176" s="12"/>
      <c r="V176" s="12"/>
      <c r="W176" s="12"/>
      <c r="X176" s="12"/>
      <c r="Y176" s="12"/>
      <c r="Z176" s="12"/>
      <c r="AA176" s="12"/>
      <c r="AB176" s="12"/>
      <c r="AC176" s="12"/>
      <c r="AD176" s="12"/>
      <c r="AE176" s="12"/>
      <c r="AR176" s="160" t="s">
        <v>81</v>
      </c>
      <c r="AT176" s="167" t="s">
        <v>71</v>
      </c>
      <c r="AU176" s="167" t="s">
        <v>79</v>
      </c>
      <c r="AY176" s="160" t="s">
        <v>134</v>
      </c>
      <c r="BK176" s="168">
        <f>SUM(BK177:BK180)</f>
        <v>8402.7399999999998</v>
      </c>
    </row>
    <row r="177" s="2" customFormat="1" ht="16.5" customHeight="1">
      <c r="A177" s="33"/>
      <c r="B177" s="171"/>
      <c r="C177" s="172" t="s">
        <v>7</v>
      </c>
      <c r="D177" s="172" t="s">
        <v>137</v>
      </c>
      <c r="E177" s="173" t="s">
        <v>338</v>
      </c>
      <c r="F177" s="174" t="s">
        <v>339</v>
      </c>
      <c r="G177" s="175" t="s">
        <v>165</v>
      </c>
      <c r="H177" s="176">
        <v>162.215</v>
      </c>
      <c r="I177" s="177">
        <v>15.4</v>
      </c>
      <c r="J177" s="177">
        <f>ROUND(I177*H177,2)</f>
        <v>2498.1100000000001</v>
      </c>
      <c r="K177" s="178"/>
      <c r="L177" s="34"/>
      <c r="M177" s="179" t="s">
        <v>1</v>
      </c>
      <c r="N177" s="180" t="s">
        <v>37</v>
      </c>
      <c r="O177" s="181">
        <v>0.033000000000000002</v>
      </c>
      <c r="P177" s="181">
        <f>O177*H177</f>
        <v>5.3530950000000006</v>
      </c>
      <c r="Q177" s="181">
        <v>0.00020000000000000001</v>
      </c>
      <c r="R177" s="181">
        <f>Q177*H177</f>
        <v>0.032443</v>
      </c>
      <c r="S177" s="181">
        <v>0</v>
      </c>
      <c r="T177" s="182">
        <f>S177*H177</f>
        <v>0</v>
      </c>
      <c r="U177" s="33"/>
      <c r="V177" s="33"/>
      <c r="W177" s="33"/>
      <c r="X177" s="33"/>
      <c r="Y177" s="33"/>
      <c r="Z177" s="33"/>
      <c r="AA177" s="33"/>
      <c r="AB177" s="33"/>
      <c r="AC177" s="33"/>
      <c r="AD177" s="33"/>
      <c r="AE177" s="33"/>
      <c r="AR177" s="183" t="s">
        <v>180</v>
      </c>
      <c r="AT177" s="183" t="s">
        <v>137</v>
      </c>
      <c r="AU177" s="183" t="s">
        <v>81</v>
      </c>
      <c r="AY177" s="18" t="s">
        <v>134</v>
      </c>
      <c r="BE177" s="184">
        <f>IF(N177="základní",J177,0)</f>
        <v>2498.1100000000001</v>
      </c>
      <c r="BF177" s="184">
        <f>IF(N177="snížená",J177,0)</f>
        <v>0</v>
      </c>
      <c r="BG177" s="184">
        <f>IF(N177="zákl. přenesená",J177,0)</f>
        <v>0</v>
      </c>
      <c r="BH177" s="184">
        <f>IF(N177="sníž. přenesená",J177,0)</f>
        <v>0</v>
      </c>
      <c r="BI177" s="184">
        <f>IF(N177="nulová",J177,0)</f>
        <v>0</v>
      </c>
      <c r="BJ177" s="18" t="s">
        <v>79</v>
      </c>
      <c r="BK177" s="184">
        <f>ROUND(I177*H177,2)</f>
        <v>2498.1100000000001</v>
      </c>
      <c r="BL177" s="18" t="s">
        <v>180</v>
      </c>
      <c r="BM177" s="183" t="s">
        <v>340</v>
      </c>
    </row>
    <row r="178" s="13" customFormat="1">
      <c r="A178" s="13"/>
      <c r="B178" s="185"/>
      <c r="C178" s="13"/>
      <c r="D178" s="186" t="s">
        <v>159</v>
      </c>
      <c r="E178" s="187" t="s">
        <v>1</v>
      </c>
      <c r="F178" s="188" t="s">
        <v>341</v>
      </c>
      <c r="G178" s="13"/>
      <c r="H178" s="189">
        <v>162.215</v>
      </c>
      <c r="I178" s="13"/>
      <c r="J178" s="13"/>
      <c r="K178" s="13"/>
      <c r="L178" s="185"/>
      <c r="M178" s="190"/>
      <c r="N178" s="191"/>
      <c r="O178" s="191"/>
      <c r="P178" s="191"/>
      <c r="Q178" s="191"/>
      <c r="R178" s="191"/>
      <c r="S178" s="191"/>
      <c r="T178" s="192"/>
      <c r="U178" s="13"/>
      <c r="V178" s="13"/>
      <c r="W178" s="13"/>
      <c r="X178" s="13"/>
      <c r="Y178" s="13"/>
      <c r="Z178" s="13"/>
      <c r="AA178" s="13"/>
      <c r="AB178" s="13"/>
      <c r="AC178" s="13"/>
      <c r="AD178" s="13"/>
      <c r="AE178" s="13"/>
      <c r="AT178" s="187" t="s">
        <v>159</v>
      </c>
      <c r="AU178" s="187" t="s">
        <v>81</v>
      </c>
      <c r="AV178" s="13" t="s">
        <v>81</v>
      </c>
      <c r="AW178" s="13" t="s">
        <v>27</v>
      </c>
      <c r="AX178" s="13" t="s">
        <v>79</v>
      </c>
      <c r="AY178" s="187" t="s">
        <v>134</v>
      </c>
    </row>
    <row r="179" s="2" customFormat="1" ht="16.5" customHeight="1">
      <c r="A179" s="33"/>
      <c r="B179" s="171"/>
      <c r="C179" s="172" t="s">
        <v>342</v>
      </c>
      <c r="D179" s="172" t="s">
        <v>137</v>
      </c>
      <c r="E179" s="173" t="s">
        <v>343</v>
      </c>
      <c r="F179" s="174" t="s">
        <v>344</v>
      </c>
      <c r="G179" s="175" t="s">
        <v>165</v>
      </c>
      <c r="H179" s="176">
        <v>162.215</v>
      </c>
      <c r="I179" s="177">
        <v>36.399999999999999</v>
      </c>
      <c r="J179" s="177">
        <f>ROUND(I179*H179,2)</f>
        <v>5904.6300000000001</v>
      </c>
      <c r="K179" s="178"/>
      <c r="L179" s="34"/>
      <c r="M179" s="179" t="s">
        <v>1</v>
      </c>
      <c r="N179" s="180" t="s">
        <v>37</v>
      </c>
      <c r="O179" s="181">
        <v>0.064000000000000001</v>
      </c>
      <c r="P179" s="181">
        <f>O179*H179</f>
        <v>10.38176</v>
      </c>
      <c r="Q179" s="181">
        <v>0.00029</v>
      </c>
      <c r="R179" s="181">
        <f>Q179*H179</f>
        <v>0.047042350000000004</v>
      </c>
      <c r="S179" s="181">
        <v>0</v>
      </c>
      <c r="T179" s="182">
        <f>S179*H179</f>
        <v>0</v>
      </c>
      <c r="U179" s="33"/>
      <c r="V179" s="33"/>
      <c r="W179" s="33"/>
      <c r="X179" s="33"/>
      <c r="Y179" s="33"/>
      <c r="Z179" s="33"/>
      <c r="AA179" s="33"/>
      <c r="AB179" s="33"/>
      <c r="AC179" s="33"/>
      <c r="AD179" s="33"/>
      <c r="AE179" s="33"/>
      <c r="AR179" s="183" t="s">
        <v>180</v>
      </c>
      <c r="AT179" s="183" t="s">
        <v>137</v>
      </c>
      <c r="AU179" s="183" t="s">
        <v>81</v>
      </c>
      <c r="AY179" s="18" t="s">
        <v>134</v>
      </c>
      <c r="BE179" s="184">
        <f>IF(N179="základní",J179,0)</f>
        <v>5904.6300000000001</v>
      </c>
      <c r="BF179" s="184">
        <f>IF(N179="snížená",J179,0)</f>
        <v>0</v>
      </c>
      <c r="BG179" s="184">
        <f>IF(N179="zákl. přenesená",J179,0)</f>
        <v>0</v>
      </c>
      <c r="BH179" s="184">
        <f>IF(N179="sníž. přenesená",J179,0)</f>
        <v>0</v>
      </c>
      <c r="BI179" s="184">
        <f>IF(N179="nulová",J179,0)</f>
        <v>0</v>
      </c>
      <c r="BJ179" s="18" t="s">
        <v>79</v>
      </c>
      <c r="BK179" s="184">
        <f>ROUND(I179*H179,2)</f>
        <v>5904.6300000000001</v>
      </c>
      <c r="BL179" s="18" t="s">
        <v>180</v>
      </c>
      <c r="BM179" s="183" t="s">
        <v>345</v>
      </c>
    </row>
    <row r="180" s="13" customFormat="1">
      <c r="A180" s="13"/>
      <c r="B180" s="185"/>
      <c r="C180" s="13"/>
      <c r="D180" s="186" t="s">
        <v>159</v>
      </c>
      <c r="E180" s="187" t="s">
        <v>1</v>
      </c>
      <c r="F180" s="188" t="s">
        <v>341</v>
      </c>
      <c r="G180" s="13"/>
      <c r="H180" s="189">
        <v>162.215</v>
      </c>
      <c r="I180" s="13"/>
      <c r="J180" s="13"/>
      <c r="K180" s="13"/>
      <c r="L180" s="185"/>
      <c r="M180" s="214"/>
      <c r="N180" s="215"/>
      <c r="O180" s="215"/>
      <c r="P180" s="215"/>
      <c r="Q180" s="215"/>
      <c r="R180" s="215"/>
      <c r="S180" s="215"/>
      <c r="T180" s="216"/>
      <c r="U180" s="13"/>
      <c r="V180" s="13"/>
      <c r="W180" s="13"/>
      <c r="X180" s="13"/>
      <c r="Y180" s="13"/>
      <c r="Z180" s="13"/>
      <c r="AA180" s="13"/>
      <c r="AB180" s="13"/>
      <c r="AC180" s="13"/>
      <c r="AD180" s="13"/>
      <c r="AE180" s="13"/>
      <c r="AT180" s="187" t="s">
        <v>159</v>
      </c>
      <c r="AU180" s="187" t="s">
        <v>81</v>
      </c>
      <c r="AV180" s="13" t="s">
        <v>81</v>
      </c>
      <c r="AW180" s="13" t="s">
        <v>27</v>
      </c>
      <c r="AX180" s="13" t="s">
        <v>79</v>
      </c>
      <c r="AY180" s="187" t="s">
        <v>134</v>
      </c>
    </row>
    <row r="181" s="2" customFormat="1" ht="6.96" customHeight="1">
      <c r="A181" s="33"/>
      <c r="B181" s="54"/>
      <c r="C181" s="55"/>
      <c r="D181" s="55"/>
      <c r="E181" s="55"/>
      <c r="F181" s="55"/>
      <c r="G181" s="55"/>
      <c r="H181" s="55"/>
      <c r="I181" s="55"/>
      <c r="J181" s="55"/>
      <c r="K181" s="55"/>
      <c r="L181" s="34"/>
      <c r="M181" s="33"/>
      <c r="O181" s="33"/>
      <c r="P181" s="33"/>
      <c r="Q181" s="33"/>
      <c r="R181" s="33"/>
      <c r="S181" s="33"/>
      <c r="T181" s="33"/>
      <c r="U181" s="33"/>
      <c r="V181" s="33"/>
      <c r="W181" s="33"/>
      <c r="X181" s="33"/>
      <c r="Y181" s="33"/>
      <c r="Z181" s="33"/>
      <c r="AA181" s="33"/>
      <c r="AB181" s="33"/>
      <c r="AC181" s="33"/>
      <c r="AD181" s="33"/>
      <c r="AE181" s="33"/>
    </row>
  </sheetData>
  <autoFilter ref="C126:K180"/>
  <mergeCells count="8">
    <mergeCell ref="E7:H7"/>
    <mergeCell ref="E9:H9"/>
    <mergeCell ref="E27:H27"/>
    <mergeCell ref="E85:H85"/>
    <mergeCell ref="E87:H87"/>
    <mergeCell ref="E117:H117"/>
    <mergeCell ref="E119:H11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 customWidth="1"/>
    <col min="10" max="10" width="20.16016" style="1" customWidth="1"/>
    <col min="11" max="11" width="20.16016"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8"/>
    </row>
    <row r="2" s="1" customFormat="1" ht="36.96" customHeight="1">
      <c r="L2" s="17" t="s">
        <v>5</v>
      </c>
      <c r="M2" s="1"/>
      <c r="N2" s="1"/>
      <c r="O2" s="1"/>
      <c r="P2" s="1"/>
      <c r="Q2" s="1"/>
      <c r="R2" s="1"/>
      <c r="S2" s="1"/>
      <c r="T2" s="1"/>
      <c r="U2" s="1"/>
      <c r="V2" s="1"/>
      <c r="AT2" s="18" t="s">
        <v>90</v>
      </c>
    </row>
    <row r="3" s="1" customFormat="1" ht="6.96" customHeight="1">
      <c r="B3" s="19"/>
      <c r="C3" s="20"/>
      <c r="D3" s="20"/>
      <c r="E3" s="20"/>
      <c r="F3" s="20"/>
      <c r="G3" s="20"/>
      <c r="H3" s="20"/>
      <c r="I3" s="20"/>
      <c r="J3" s="20"/>
      <c r="K3" s="20"/>
      <c r="L3" s="21"/>
      <c r="AT3" s="18" t="s">
        <v>81</v>
      </c>
    </row>
    <row r="4" s="1" customFormat="1" ht="24.96" customHeight="1">
      <c r="B4" s="21"/>
      <c r="D4" s="22" t="s">
        <v>101</v>
      </c>
      <c r="L4" s="21"/>
      <c r="M4" s="119" t="s">
        <v>10</v>
      </c>
      <c r="AT4" s="18" t="s">
        <v>3</v>
      </c>
    </row>
    <row r="5" s="1" customFormat="1" ht="6.96" customHeight="1">
      <c r="B5" s="21"/>
      <c r="L5" s="21"/>
    </row>
    <row r="6" s="1" customFormat="1" ht="12" customHeight="1">
      <c r="B6" s="21"/>
      <c r="D6" s="28" t="s">
        <v>14</v>
      </c>
      <c r="L6" s="21"/>
    </row>
    <row r="7" s="1" customFormat="1" ht="16.5" customHeight="1">
      <c r="B7" s="21"/>
      <c r="E7" s="120" t="str">
        <f>'Rekapitulace stavby'!K6</f>
        <v>02 - BIM rozpočet</v>
      </c>
      <c r="F7" s="28"/>
      <c r="G7" s="28"/>
      <c r="H7" s="28"/>
      <c r="L7" s="21"/>
    </row>
    <row r="8" s="2" customFormat="1" ht="12" customHeight="1">
      <c r="A8" s="33"/>
      <c r="B8" s="34"/>
      <c r="C8" s="33"/>
      <c r="D8" s="28" t="s">
        <v>102</v>
      </c>
      <c r="E8" s="33"/>
      <c r="F8" s="33"/>
      <c r="G8" s="33"/>
      <c r="H8" s="33"/>
      <c r="I8" s="33"/>
      <c r="J8" s="33"/>
      <c r="K8" s="33"/>
      <c r="L8" s="49"/>
      <c r="S8" s="33"/>
      <c r="T8" s="33"/>
      <c r="U8" s="33"/>
      <c r="V8" s="33"/>
      <c r="W8" s="33"/>
      <c r="X8" s="33"/>
      <c r="Y8" s="33"/>
      <c r="Z8" s="33"/>
      <c r="AA8" s="33"/>
      <c r="AB8" s="33"/>
      <c r="AC8" s="33"/>
      <c r="AD8" s="33"/>
      <c r="AE8" s="33"/>
    </row>
    <row r="9" s="2" customFormat="1" ht="16.5" customHeight="1">
      <c r="A9" s="33"/>
      <c r="B9" s="34"/>
      <c r="C9" s="33"/>
      <c r="D9" s="33"/>
      <c r="E9" s="61" t="s">
        <v>346</v>
      </c>
      <c r="F9" s="33"/>
      <c r="G9" s="33"/>
      <c r="H9" s="33"/>
      <c r="I9" s="33"/>
      <c r="J9" s="33"/>
      <c r="K9" s="33"/>
      <c r="L9" s="49"/>
      <c r="S9" s="33"/>
      <c r="T9" s="33"/>
      <c r="U9" s="33"/>
      <c r="V9" s="33"/>
      <c r="W9" s="33"/>
      <c r="X9" s="33"/>
      <c r="Y9" s="33"/>
      <c r="Z9" s="33"/>
      <c r="AA9" s="33"/>
      <c r="AB9" s="33"/>
      <c r="AC9" s="33"/>
      <c r="AD9" s="33"/>
      <c r="AE9" s="33"/>
    </row>
    <row r="10" s="2" customFormat="1">
      <c r="A10" s="33"/>
      <c r="B10" s="34"/>
      <c r="C10" s="33"/>
      <c r="D10" s="33"/>
      <c r="E10" s="33"/>
      <c r="F10" s="33"/>
      <c r="G10" s="33"/>
      <c r="H10" s="33"/>
      <c r="I10" s="33"/>
      <c r="J10" s="33"/>
      <c r="K10" s="33"/>
      <c r="L10" s="49"/>
      <c r="S10" s="33"/>
      <c r="T10" s="33"/>
      <c r="U10" s="33"/>
      <c r="V10" s="33"/>
      <c r="W10" s="33"/>
      <c r="X10" s="33"/>
      <c r="Y10" s="33"/>
      <c r="Z10" s="33"/>
      <c r="AA10" s="33"/>
      <c r="AB10" s="33"/>
      <c r="AC10" s="33"/>
      <c r="AD10" s="33"/>
      <c r="AE10" s="33"/>
    </row>
    <row r="11" s="2" customFormat="1" ht="12" customHeight="1">
      <c r="A11" s="33"/>
      <c r="B11" s="34"/>
      <c r="C11" s="33"/>
      <c r="D11" s="28" t="s">
        <v>16</v>
      </c>
      <c r="E11" s="33"/>
      <c r="F11" s="25" t="s">
        <v>1</v>
      </c>
      <c r="G11" s="33"/>
      <c r="H11" s="33"/>
      <c r="I11" s="28" t="s">
        <v>17</v>
      </c>
      <c r="J11" s="25" t="s">
        <v>1</v>
      </c>
      <c r="K11" s="33"/>
      <c r="L11" s="49"/>
      <c r="S11" s="33"/>
      <c r="T11" s="33"/>
      <c r="U11" s="33"/>
      <c r="V11" s="33"/>
      <c r="W11" s="33"/>
      <c r="X11" s="33"/>
      <c r="Y11" s="33"/>
      <c r="Z11" s="33"/>
      <c r="AA11" s="33"/>
      <c r="AB11" s="33"/>
      <c r="AC11" s="33"/>
      <c r="AD11" s="33"/>
      <c r="AE11" s="33"/>
    </row>
    <row r="12" s="2" customFormat="1" ht="12" customHeight="1">
      <c r="A12" s="33"/>
      <c r="B12" s="34"/>
      <c r="C12" s="33"/>
      <c r="D12" s="28" t="s">
        <v>18</v>
      </c>
      <c r="E12" s="33"/>
      <c r="F12" s="25" t="s">
        <v>19</v>
      </c>
      <c r="G12" s="33"/>
      <c r="H12" s="33"/>
      <c r="I12" s="28" t="s">
        <v>20</v>
      </c>
      <c r="J12" s="63" t="str">
        <f>'Rekapitulace stavby'!AN8</f>
        <v>12. 5. 2020</v>
      </c>
      <c r="K12" s="33"/>
      <c r="L12" s="49"/>
      <c r="S12" s="33"/>
      <c r="T12" s="33"/>
      <c r="U12" s="33"/>
      <c r="V12" s="33"/>
      <c r="W12" s="33"/>
      <c r="X12" s="33"/>
      <c r="Y12" s="33"/>
      <c r="Z12" s="33"/>
      <c r="AA12" s="33"/>
      <c r="AB12" s="33"/>
      <c r="AC12" s="33"/>
      <c r="AD12" s="33"/>
      <c r="AE12" s="33"/>
    </row>
    <row r="13" s="2" customFormat="1" ht="10.8" customHeight="1">
      <c r="A13" s="33"/>
      <c r="B13" s="34"/>
      <c r="C13" s="33"/>
      <c r="D13" s="33"/>
      <c r="E13" s="33"/>
      <c r="F13" s="33"/>
      <c r="G13" s="33"/>
      <c r="H13" s="33"/>
      <c r="I13" s="33"/>
      <c r="J13" s="33"/>
      <c r="K13" s="33"/>
      <c r="L13" s="49"/>
      <c r="S13" s="33"/>
      <c r="T13" s="33"/>
      <c r="U13" s="33"/>
      <c r="V13" s="33"/>
      <c r="W13" s="33"/>
      <c r="X13" s="33"/>
      <c r="Y13" s="33"/>
      <c r="Z13" s="33"/>
      <c r="AA13" s="33"/>
      <c r="AB13" s="33"/>
      <c r="AC13" s="33"/>
      <c r="AD13" s="33"/>
      <c r="AE13" s="33"/>
    </row>
    <row r="14" s="2" customFormat="1" ht="12" customHeight="1">
      <c r="A14" s="33"/>
      <c r="B14" s="34"/>
      <c r="C14" s="33"/>
      <c r="D14" s="28" t="s">
        <v>22</v>
      </c>
      <c r="E14" s="33"/>
      <c r="F14" s="33"/>
      <c r="G14" s="33"/>
      <c r="H14" s="33"/>
      <c r="I14" s="28" t="s">
        <v>23</v>
      </c>
      <c r="J14" s="25" t="s">
        <v>1</v>
      </c>
      <c r="K14" s="33"/>
      <c r="L14" s="49"/>
      <c r="S14" s="33"/>
      <c r="T14" s="33"/>
      <c r="U14" s="33"/>
      <c r="V14" s="33"/>
      <c r="W14" s="33"/>
      <c r="X14" s="33"/>
      <c r="Y14" s="33"/>
      <c r="Z14" s="33"/>
      <c r="AA14" s="33"/>
      <c r="AB14" s="33"/>
      <c r="AC14" s="33"/>
      <c r="AD14" s="33"/>
      <c r="AE14" s="33"/>
    </row>
    <row r="15" s="2" customFormat="1" ht="18" customHeight="1">
      <c r="A15" s="33"/>
      <c r="B15" s="34"/>
      <c r="C15" s="33"/>
      <c r="D15" s="33"/>
      <c r="E15" s="25" t="s">
        <v>19</v>
      </c>
      <c r="F15" s="33"/>
      <c r="G15" s="33"/>
      <c r="H15" s="33"/>
      <c r="I15" s="28" t="s">
        <v>24</v>
      </c>
      <c r="J15" s="25" t="s">
        <v>1</v>
      </c>
      <c r="K15" s="33"/>
      <c r="L15" s="49"/>
      <c r="S15" s="33"/>
      <c r="T15" s="33"/>
      <c r="U15" s="33"/>
      <c r="V15" s="33"/>
      <c r="W15" s="33"/>
      <c r="X15" s="33"/>
      <c r="Y15" s="33"/>
      <c r="Z15" s="33"/>
      <c r="AA15" s="33"/>
      <c r="AB15" s="33"/>
      <c r="AC15" s="33"/>
      <c r="AD15" s="33"/>
      <c r="AE15" s="33"/>
    </row>
    <row r="16" s="2" customFormat="1" ht="6.96" customHeight="1">
      <c r="A16" s="33"/>
      <c r="B16" s="34"/>
      <c r="C16" s="33"/>
      <c r="D16" s="33"/>
      <c r="E16" s="33"/>
      <c r="F16" s="33"/>
      <c r="G16" s="33"/>
      <c r="H16" s="33"/>
      <c r="I16" s="33"/>
      <c r="J16" s="33"/>
      <c r="K16" s="33"/>
      <c r="L16" s="49"/>
      <c r="S16" s="33"/>
      <c r="T16" s="33"/>
      <c r="U16" s="33"/>
      <c r="V16" s="33"/>
      <c r="W16" s="33"/>
      <c r="X16" s="33"/>
      <c r="Y16" s="33"/>
      <c r="Z16" s="33"/>
      <c r="AA16" s="33"/>
      <c r="AB16" s="33"/>
      <c r="AC16" s="33"/>
      <c r="AD16" s="33"/>
      <c r="AE16" s="33"/>
    </row>
    <row r="17" s="2" customFormat="1" ht="12" customHeight="1">
      <c r="A17" s="33"/>
      <c r="B17" s="34"/>
      <c r="C17" s="33"/>
      <c r="D17" s="28" t="s">
        <v>25</v>
      </c>
      <c r="E17" s="33"/>
      <c r="F17" s="33"/>
      <c r="G17" s="33"/>
      <c r="H17" s="33"/>
      <c r="I17" s="28" t="s">
        <v>23</v>
      </c>
      <c r="J17" s="25" t="s">
        <v>1</v>
      </c>
      <c r="K17" s="33"/>
      <c r="L17" s="49"/>
      <c r="S17" s="33"/>
      <c r="T17" s="33"/>
      <c r="U17" s="33"/>
      <c r="V17" s="33"/>
      <c r="W17" s="33"/>
      <c r="X17" s="33"/>
      <c r="Y17" s="33"/>
      <c r="Z17" s="33"/>
      <c r="AA17" s="33"/>
      <c r="AB17" s="33"/>
      <c r="AC17" s="33"/>
      <c r="AD17" s="33"/>
      <c r="AE17" s="33"/>
    </row>
    <row r="18" s="2" customFormat="1" ht="18" customHeight="1">
      <c r="A18" s="33"/>
      <c r="B18" s="34"/>
      <c r="C18" s="33"/>
      <c r="D18" s="33"/>
      <c r="E18" s="25" t="s">
        <v>19</v>
      </c>
      <c r="F18" s="33"/>
      <c r="G18" s="33"/>
      <c r="H18" s="33"/>
      <c r="I18" s="28" t="s">
        <v>24</v>
      </c>
      <c r="J18" s="25" t="s">
        <v>1</v>
      </c>
      <c r="K18" s="33"/>
      <c r="L18" s="49"/>
      <c r="S18" s="33"/>
      <c r="T18" s="33"/>
      <c r="U18" s="33"/>
      <c r="V18" s="33"/>
      <c r="W18" s="33"/>
      <c r="X18" s="33"/>
      <c r="Y18" s="33"/>
      <c r="Z18" s="33"/>
      <c r="AA18" s="33"/>
      <c r="AB18" s="33"/>
      <c r="AC18" s="33"/>
      <c r="AD18" s="33"/>
      <c r="AE18" s="33"/>
    </row>
    <row r="19" s="2" customFormat="1" ht="6.96" customHeight="1">
      <c r="A19" s="33"/>
      <c r="B19" s="34"/>
      <c r="C19" s="33"/>
      <c r="D19" s="33"/>
      <c r="E19" s="33"/>
      <c r="F19" s="33"/>
      <c r="G19" s="33"/>
      <c r="H19" s="33"/>
      <c r="I19" s="33"/>
      <c r="J19" s="33"/>
      <c r="K19" s="33"/>
      <c r="L19" s="49"/>
      <c r="S19" s="33"/>
      <c r="T19" s="33"/>
      <c r="U19" s="33"/>
      <c r="V19" s="33"/>
      <c r="W19" s="33"/>
      <c r="X19" s="33"/>
      <c r="Y19" s="33"/>
      <c r="Z19" s="33"/>
      <c r="AA19" s="33"/>
      <c r="AB19" s="33"/>
      <c r="AC19" s="33"/>
      <c r="AD19" s="33"/>
      <c r="AE19" s="33"/>
    </row>
    <row r="20" s="2" customFormat="1" ht="12" customHeight="1">
      <c r="A20" s="33"/>
      <c r="B20" s="34"/>
      <c r="C20" s="33"/>
      <c r="D20" s="28" t="s">
        <v>26</v>
      </c>
      <c r="E20" s="33"/>
      <c r="F20" s="33"/>
      <c r="G20" s="33"/>
      <c r="H20" s="33"/>
      <c r="I20" s="28" t="s">
        <v>23</v>
      </c>
      <c r="J20" s="25" t="s">
        <v>1</v>
      </c>
      <c r="K20" s="33"/>
      <c r="L20" s="49"/>
      <c r="S20" s="33"/>
      <c r="T20" s="33"/>
      <c r="U20" s="33"/>
      <c r="V20" s="33"/>
      <c r="W20" s="33"/>
      <c r="X20" s="33"/>
      <c r="Y20" s="33"/>
      <c r="Z20" s="33"/>
      <c r="AA20" s="33"/>
      <c r="AB20" s="33"/>
      <c r="AC20" s="33"/>
      <c r="AD20" s="33"/>
      <c r="AE20" s="33"/>
    </row>
    <row r="21" s="2" customFormat="1" ht="18" customHeight="1">
      <c r="A21" s="33"/>
      <c r="B21" s="34"/>
      <c r="C21" s="33"/>
      <c r="D21" s="33"/>
      <c r="E21" s="25" t="s">
        <v>19</v>
      </c>
      <c r="F21" s="33"/>
      <c r="G21" s="33"/>
      <c r="H21" s="33"/>
      <c r="I21" s="28" t="s">
        <v>24</v>
      </c>
      <c r="J21" s="25" t="s">
        <v>1</v>
      </c>
      <c r="K21" s="33"/>
      <c r="L21" s="49"/>
      <c r="S21" s="33"/>
      <c r="T21" s="33"/>
      <c r="U21" s="33"/>
      <c r="V21" s="33"/>
      <c r="W21" s="33"/>
      <c r="X21" s="33"/>
      <c r="Y21" s="33"/>
      <c r="Z21" s="33"/>
      <c r="AA21" s="33"/>
      <c r="AB21" s="33"/>
      <c r="AC21" s="33"/>
      <c r="AD21" s="33"/>
      <c r="AE21" s="33"/>
    </row>
    <row r="22" s="2" customFormat="1" ht="6.96" customHeight="1">
      <c r="A22" s="33"/>
      <c r="B22" s="34"/>
      <c r="C22" s="33"/>
      <c r="D22" s="33"/>
      <c r="E22" s="33"/>
      <c r="F22" s="33"/>
      <c r="G22" s="33"/>
      <c r="H22" s="33"/>
      <c r="I22" s="33"/>
      <c r="J22" s="33"/>
      <c r="K22" s="33"/>
      <c r="L22" s="49"/>
      <c r="S22" s="33"/>
      <c r="T22" s="33"/>
      <c r="U22" s="33"/>
      <c r="V22" s="33"/>
      <c r="W22" s="33"/>
      <c r="X22" s="33"/>
      <c r="Y22" s="33"/>
      <c r="Z22" s="33"/>
      <c r="AA22" s="33"/>
      <c r="AB22" s="33"/>
      <c r="AC22" s="33"/>
      <c r="AD22" s="33"/>
      <c r="AE22" s="33"/>
    </row>
    <row r="23" s="2" customFormat="1" ht="12" customHeight="1">
      <c r="A23" s="33"/>
      <c r="B23" s="34"/>
      <c r="C23" s="33"/>
      <c r="D23" s="28" t="s">
        <v>28</v>
      </c>
      <c r="E23" s="33"/>
      <c r="F23" s="33"/>
      <c r="G23" s="33"/>
      <c r="H23" s="33"/>
      <c r="I23" s="28" t="s">
        <v>23</v>
      </c>
      <c r="J23" s="25" t="s">
        <v>1</v>
      </c>
      <c r="K23" s="33"/>
      <c r="L23" s="49"/>
      <c r="S23" s="33"/>
      <c r="T23" s="33"/>
      <c r="U23" s="33"/>
      <c r="V23" s="33"/>
      <c r="W23" s="33"/>
      <c r="X23" s="33"/>
      <c r="Y23" s="33"/>
      <c r="Z23" s="33"/>
      <c r="AA23" s="33"/>
      <c r="AB23" s="33"/>
      <c r="AC23" s="33"/>
      <c r="AD23" s="33"/>
      <c r="AE23" s="33"/>
    </row>
    <row r="24" s="2" customFormat="1" ht="18" customHeight="1">
      <c r="A24" s="33"/>
      <c r="B24" s="34"/>
      <c r="C24" s="33"/>
      <c r="D24" s="33"/>
      <c r="E24" s="25" t="s">
        <v>19</v>
      </c>
      <c r="F24" s="33"/>
      <c r="G24" s="33"/>
      <c r="H24" s="33"/>
      <c r="I24" s="28" t="s">
        <v>24</v>
      </c>
      <c r="J24" s="25" t="s">
        <v>1</v>
      </c>
      <c r="K24" s="33"/>
      <c r="L24" s="49"/>
      <c r="S24" s="33"/>
      <c r="T24" s="33"/>
      <c r="U24" s="33"/>
      <c r="V24" s="33"/>
      <c r="W24" s="33"/>
      <c r="X24" s="33"/>
      <c r="Y24" s="33"/>
      <c r="Z24" s="33"/>
      <c r="AA24" s="33"/>
      <c r="AB24" s="33"/>
      <c r="AC24" s="33"/>
      <c r="AD24" s="33"/>
      <c r="AE24" s="33"/>
    </row>
    <row r="25" s="2" customFormat="1" ht="6.96" customHeight="1">
      <c r="A25" s="33"/>
      <c r="B25" s="34"/>
      <c r="C25" s="33"/>
      <c r="D25" s="33"/>
      <c r="E25" s="33"/>
      <c r="F25" s="33"/>
      <c r="G25" s="33"/>
      <c r="H25" s="33"/>
      <c r="I25" s="33"/>
      <c r="J25" s="33"/>
      <c r="K25" s="33"/>
      <c r="L25" s="49"/>
      <c r="S25" s="33"/>
      <c r="T25" s="33"/>
      <c r="U25" s="33"/>
      <c r="V25" s="33"/>
      <c r="W25" s="33"/>
      <c r="X25" s="33"/>
      <c r="Y25" s="33"/>
      <c r="Z25" s="33"/>
      <c r="AA25" s="33"/>
      <c r="AB25" s="33"/>
      <c r="AC25" s="33"/>
      <c r="AD25" s="33"/>
      <c r="AE25" s="33"/>
    </row>
    <row r="26" s="2" customFormat="1" ht="12" customHeight="1">
      <c r="A26" s="33"/>
      <c r="B26" s="34"/>
      <c r="C26" s="33"/>
      <c r="D26" s="28" t="s">
        <v>29</v>
      </c>
      <c r="E26" s="33"/>
      <c r="F26" s="33"/>
      <c r="G26" s="33"/>
      <c r="H26" s="33"/>
      <c r="I26" s="33"/>
      <c r="J26" s="33"/>
      <c r="K26" s="33"/>
      <c r="L26" s="49"/>
      <c r="S26" s="33"/>
      <c r="T26" s="33"/>
      <c r="U26" s="33"/>
      <c r="V26" s="33"/>
      <c r="W26" s="33"/>
      <c r="X26" s="33"/>
      <c r="Y26" s="33"/>
      <c r="Z26" s="33"/>
      <c r="AA26" s="33"/>
      <c r="AB26" s="33"/>
      <c r="AC26" s="33"/>
      <c r="AD26" s="33"/>
      <c r="AE26" s="33"/>
    </row>
    <row r="27" s="8" customFormat="1" ht="16.5" customHeight="1">
      <c r="A27" s="121"/>
      <c r="B27" s="122"/>
      <c r="C27" s="121"/>
      <c r="D27" s="121"/>
      <c r="E27" s="29" t="s">
        <v>1</v>
      </c>
      <c r="F27" s="29"/>
      <c r="G27" s="29"/>
      <c r="H27" s="29"/>
      <c r="I27" s="121"/>
      <c r="J27" s="121"/>
      <c r="K27" s="121"/>
      <c r="L27" s="123"/>
      <c r="S27" s="121"/>
      <c r="T27" s="121"/>
      <c r="U27" s="121"/>
      <c r="V27" s="121"/>
      <c r="W27" s="121"/>
      <c r="X27" s="121"/>
      <c r="Y27" s="121"/>
      <c r="Z27" s="121"/>
      <c r="AA27" s="121"/>
      <c r="AB27" s="121"/>
      <c r="AC27" s="121"/>
      <c r="AD27" s="121"/>
      <c r="AE27" s="121"/>
    </row>
    <row r="28" s="2" customFormat="1" ht="6.96" customHeight="1">
      <c r="A28" s="33"/>
      <c r="B28" s="34"/>
      <c r="C28" s="33"/>
      <c r="D28" s="33"/>
      <c r="E28" s="33"/>
      <c r="F28" s="33"/>
      <c r="G28" s="33"/>
      <c r="H28" s="33"/>
      <c r="I28" s="33"/>
      <c r="J28" s="33"/>
      <c r="K28" s="33"/>
      <c r="L28" s="49"/>
      <c r="S28" s="33"/>
      <c r="T28" s="33"/>
      <c r="U28" s="33"/>
      <c r="V28" s="33"/>
      <c r="W28" s="33"/>
      <c r="X28" s="33"/>
      <c r="Y28" s="33"/>
      <c r="Z28" s="33"/>
      <c r="AA28" s="33"/>
      <c r="AB28" s="33"/>
      <c r="AC28" s="33"/>
      <c r="AD28" s="33"/>
      <c r="AE28" s="33"/>
    </row>
    <row r="29" s="2" customFormat="1" ht="6.96" customHeight="1">
      <c r="A29" s="33"/>
      <c r="B29" s="34"/>
      <c r="C29" s="33"/>
      <c r="D29" s="84"/>
      <c r="E29" s="84"/>
      <c r="F29" s="84"/>
      <c r="G29" s="84"/>
      <c r="H29" s="84"/>
      <c r="I29" s="84"/>
      <c r="J29" s="84"/>
      <c r="K29" s="84"/>
      <c r="L29" s="49"/>
      <c r="S29" s="33"/>
      <c r="T29" s="33"/>
      <c r="U29" s="33"/>
      <c r="V29" s="33"/>
      <c r="W29" s="33"/>
      <c r="X29" s="33"/>
      <c r="Y29" s="33"/>
      <c r="Z29" s="33"/>
      <c r="AA29" s="33"/>
      <c r="AB29" s="33"/>
      <c r="AC29" s="33"/>
      <c r="AD29" s="33"/>
      <c r="AE29" s="33"/>
    </row>
    <row r="30" s="2" customFormat="1" ht="14.4" customHeight="1">
      <c r="A30" s="33"/>
      <c r="B30" s="34"/>
      <c r="C30" s="33"/>
      <c r="D30" s="25" t="s">
        <v>104</v>
      </c>
      <c r="E30" s="33"/>
      <c r="F30" s="33"/>
      <c r="G30" s="33"/>
      <c r="H30" s="33"/>
      <c r="I30" s="33"/>
      <c r="J30" s="32">
        <f>J96</f>
        <v>288749.38999999996</v>
      </c>
      <c r="K30" s="33"/>
      <c r="L30" s="49"/>
      <c r="S30" s="33"/>
      <c r="T30" s="33"/>
      <c r="U30" s="33"/>
      <c r="V30" s="33"/>
      <c r="W30" s="33"/>
      <c r="X30" s="33"/>
      <c r="Y30" s="33"/>
      <c r="Z30" s="33"/>
      <c r="AA30" s="33"/>
      <c r="AB30" s="33"/>
      <c r="AC30" s="33"/>
      <c r="AD30" s="33"/>
      <c r="AE30" s="33"/>
    </row>
    <row r="31" s="2" customFormat="1" ht="14.4" customHeight="1">
      <c r="A31" s="33"/>
      <c r="B31" s="34"/>
      <c r="C31" s="33"/>
      <c r="D31" s="31" t="s">
        <v>105</v>
      </c>
      <c r="E31" s="33"/>
      <c r="F31" s="33"/>
      <c r="G31" s="33"/>
      <c r="H31" s="33"/>
      <c r="I31" s="33"/>
      <c r="J31" s="32">
        <f>J104</f>
        <v>0</v>
      </c>
      <c r="K31" s="33"/>
      <c r="L31" s="49"/>
      <c r="S31" s="33"/>
      <c r="T31" s="33"/>
      <c r="U31" s="33"/>
      <c r="V31" s="33"/>
      <c r="W31" s="33"/>
      <c r="X31" s="33"/>
      <c r="Y31" s="33"/>
      <c r="Z31" s="33"/>
      <c r="AA31" s="33"/>
      <c r="AB31" s="33"/>
      <c r="AC31" s="33"/>
      <c r="AD31" s="33"/>
      <c r="AE31" s="33"/>
    </row>
    <row r="32" s="2" customFormat="1" ht="25.44" customHeight="1">
      <c r="A32" s="33"/>
      <c r="B32" s="34"/>
      <c r="C32" s="33"/>
      <c r="D32" s="124" t="s">
        <v>32</v>
      </c>
      <c r="E32" s="33"/>
      <c r="F32" s="33"/>
      <c r="G32" s="33"/>
      <c r="H32" s="33"/>
      <c r="I32" s="33"/>
      <c r="J32" s="90">
        <f>ROUND(J30 + J31, 2)</f>
        <v>288749.39000000001</v>
      </c>
      <c r="K32" s="33"/>
      <c r="L32" s="49"/>
      <c r="S32" s="33"/>
      <c r="T32" s="33"/>
      <c r="U32" s="33"/>
      <c r="V32" s="33"/>
      <c r="W32" s="33"/>
      <c r="X32" s="33"/>
      <c r="Y32" s="33"/>
      <c r="Z32" s="33"/>
      <c r="AA32" s="33"/>
      <c r="AB32" s="33"/>
      <c r="AC32" s="33"/>
      <c r="AD32" s="33"/>
      <c r="AE32" s="33"/>
    </row>
    <row r="33" s="2" customFormat="1" ht="6.96" customHeight="1">
      <c r="A33" s="33"/>
      <c r="B33" s="34"/>
      <c r="C33" s="33"/>
      <c r="D33" s="84"/>
      <c r="E33" s="84"/>
      <c r="F33" s="84"/>
      <c r="G33" s="84"/>
      <c r="H33" s="84"/>
      <c r="I33" s="84"/>
      <c r="J33" s="84"/>
      <c r="K33" s="84"/>
      <c r="L33" s="49"/>
      <c r="S33" s="33"/>
      <c r="T33" s="33"/>
      <c r="U33" s="33"/>
      <c r="V33" s="33"/>
      <c r="W33" s="33"/>
      <c r="X33" s="33"/>
      <c r="Y33" s="33"/>
      <c r="Z33" s="33"/>
      <c r="AA33" s="33"/>
      <c r="AB33" s="33"/>
      <c r="AC33" s="33"/>
      <c r="AD33" s="33"/>
      <c r="AE33" s="33"/>
    </row>
    <row r="34" s="2" customFormat="1" ht="14.4" customHeight="1">
      <c r="A34" s="33"/>
      <c r="B34" s="34"/>
      <c r="C34" s="33"/>
      <c r="D34" s="33"/>
      <c r="E34" s="33"/>
      <c r="F34" s="38" t="s">
        <v>34</v>
      </c>
      <c r="G34" s="33"/>
      <c r="H34" s="33"/>
      <c r="I34" s="38" t="s">
        <v>33</v>
      </c>
      <c r="J34" s="38" t="s">
        <v>35</v>
      </c>
      <c r="K34" s="33"/>
      <c r="L34" s="49"/>
      <c r="S34" s="33"/>
      <c r="T34" s="33"/>
      <c r="U34" s="33"/>
      <c r="V34" s="33"/>
      <c r="W34" s="33"/>
      <c r="X34" s="33"/>
      <c r="Y34" s="33"/>
      <c r="Z34" s="33"/>
      <c r="AA34" s="33"/>
      <c r="AB34" s="33"/>
      <c r="AC34" s="33"/>
      <c r="AD34" s="33"/>
      <c r="AE34" s="33"/>
    </row>
    <row r="35" s="2" customFormat="1" ht="14.4" customHeight="1">
      <c r="A35" s="33"/>
      <c r="B35" s="34"/>
      <c r="C35" s="33"/>
      <c r="D35" s="125" t="s">
        <v>36</v>
      </c>
      <c r="E35" s="28" t="s">
        <v>37</v>
      </c>
      <c r="F35" s="126">
        <f>ROUND((SUM(BE104:BE105) + SUM(BE125:BE140)),  2)</f>
        <v>288749.39000000001</v>
      </c>
      <c r="G35" s="33"/>
      <c r="H35" s="33"/>
      <c r="I35" s="127">
        <v>0.20999999999999999</v>
      </c>
      <c r="J35" s="126">
        <f>ROUND(((SUM(BE104:BE105) + SUM(BE125:BE140))*I35),  2)</f>
        <v>60637.370000000003</v>
      </c>
      <c r="K35" s="33"/>
      <c r="L35" s="49"/>
      <c r="S35" s="33"/>
      <c r="T35" s="33"/>
      <c r="U35" s="33"/>
      <c r="V35" s="33"/>
      <c r="W35" s="33"/>
      <c r="X35" s="33"/>
      <c r="Y35" s="33"/>
      <c r="Z35" s="33"/>
      <c r="AA35" s="33"/>
      <c r="AB35" s="33"/>
      <c r="AC35" s="33"/>
      <c r="AD35" s="33"/>
      <c r="AE35" s="33"/>
    </row>
    <row r="36" s="2" customFormat="1" ht="14.4" customHeight="1">
      <c r="A36" s="33"/>
      <c r="B36" s="34"/>
      <c r="C36" s="33"/>
      <c r="D36" s="33"/>
      <c r="E36" s="28" t="s">
        <v>38</v>
      </c>
      <c r="F36" s="126">
        <f>ROUND((SUM(BF104:BF105) + SUM(BF125:BF140)),  2)</f>
        <v>0</v>
      </c>
      <c r="G36" s="33"/>
      <c r="H36" s="33"/>
      <c r="I36" s="127">
        <v>0.14999999999999999</v>
      </c>
      <c r="J36" s="126">
        <f>ROUND(((SUM(BF104:BF105) + SUM(BF125:BF140))*I36),  2)</f>
        <v>0</v>
      </c>
      <c r="K36" s="33"/>
      <c r="L36" s="49"/>
      <c r="S36" s="33"/>
      <c r="T36" s="33"/>
      <c r="U36" s="33"/>
      <c r="V36" s="33"/>
      <c r="W36" s="33"/>
      <c r="X36" s="33"/>
      <c r="Y36" s="33"/>
      <c r="Z36" s="33"/>
      <c r="AA36" s="33"/>
      <c r="AB36" s="33"/>
      <c r="AC36" s="33"/>
      <c r="AD36" s="33"/>
      <c r="AE36" s="33"/>
    </row>
    <row r="37" hidden="1" s="2" customFormat="1" ht="14.4" customHeight="1">
      <c r="A37" s="33"/>
      <c r="B37" s="34"/>
      <c r="C37" s="33"/>
      <c r="D37" s="33"/>
      <c r="E37" s="28" t="s">
        <v>39</v>
      </c>
      <c r="F37" s="126">
        <f>ROUND((SUM(BG104:BG105) + SUM(BG125:BG140)),  2)</f>
        <v>0</v>
      </c>
      <c r="G37" s="33"/>
      <c r="H37" s="33"/>
      <c r="I37" s="127">
        <v>0.20999999999999999</v>
      </c>
      <c r="J37" s="126">
        <f>0</f>
        <v>0</v>
      </c>
      <c r="K37" s="33"/>
      <c r="L37" s="49"/>
      <c r="S37" s="33"/>
      <c r="T37" s="33"/>
      <c r="U37" s="33"/>
      <c r="V37" s="33"/>
      <c r="W37" s="33"/>
      <c r="X37" s="33"/>
      <c r="Y37" s="33"/>
      <c r="Z37" s="33"/>
      <c r="AA37" s="33"/>
      <c r="AB37" s="33"/>
      <c r="AC37" s="33"/>
      <c r="AD37" s="33"/>
      <c r="AE37" s="33"/>
    </row>
    <row r="38" hidden="1" s="2" customFormat="1" ht="14.4" customHeight="1">
      <c r="A38" s="33"/>
      <c r="B38" s="34"/>
      <c r="C38" s="33"/>
      <c r="D38" s="33"/>
      <c r="E38" s="28" t="s">
        <v>40</v>
      </c>
      <c r="F38" s="126">
        <f>ROUND((SUM(BH104:BH105) + SUM(BH125:BH140)),  2)</f>
        <v>0</v>
      </c>
      <c r="G38" s="33"/>
      <c r="H38" s="33"/>
      <c r="I38" s="127">
        <v>0.14999999999999999</v>
      </c>
      <c r="J38" s="126">
        <f>0</f>
        <v>0</v>
      </c>
      <c r="K38" s="33"/>
      <c r="L38" s="49"/>
      <c r="S38" s="33"/>
      <c r="T38" s="33"/>
      <c r="U38" s="33"/>
      <c r="V38" s="33"/>
      <c r="W38" s="33"/>
      <c r="X38" s="33"/>
      <c r="Y38" s="33"/>
      <c r="Z38" s="33"/>
      <c r="AA38" s="33"/>
      <c r="AB38" s="33"/>
      <c r="AC38" s="33"/>
      <c r="AD38" s="33"/>
      <c r="AE38" s="33"/>
    </row>
    <row r="39" hidden="1" s="2" customFormat="1" ht="14.4" customHeight="1">
      <c r="A39" s="33"/>
      <c r="B39" s="34"/>
      <c r="C39" s="33"/>
      <c r="D39" s="33"/>
      <c r="E39" s="28" t="s">
        <v>41</v>
      </c>
      <c r="F39" s="126">
        <f>ROUND((SUM(BI104:BI105) + SUM(BI125:BI140)),  2)</f>
        <v>0</v>
      </c>
      <c r="G39" s="33"/>
      <c r="H39" s="33"/>
      <c r="I39" s="127">
        <v>0</v>
      </c>
      <c r="J39" s="126">
        <f>0</f>
        <v>0</v>
      </c>
      <c r="K39" s="33"/>
      <c r="L39" s="49"/>
      <c r="S39" s="33"/>
      <c r="T39" s="33"/>
      <c r="U39" s="33"/>
      <c r="V39" s="33"/>
      <c r="W39" s="33"/>
      <c r="X39" s="33"/>
      <c r="Y39" s="33"/>
      <c r="Z39" s="33"/>
      <c r="AA39" s="33"/>
      <c r="AB39" s="33"/>
      <c r="AC39" s="33"/>
      <c r="AD39" s="33"/>
      <c r="AE39" s="33"/>
    </row>
    <row r="40" s="2" customFormat="1" ht="6.96" customHeight="1">
      <c r="A40" s="33"/>
      <c r="B40" s="34"/>
      <c r="C40" s="33"/>
      <c r="D40" s="33"/>
      <c r="E40" s="33"/>
      <c r="F40" s="33"/>
      <c r="G40" s="33"/>
      <c r="H40" s="33"/>
      <c r="I40" s="33"/>
      <c r="J40" s="33"/>
      <c r="K40" s="33"/>
      <c r="L40" s="49"/>
      <c r="S40" s="33"/>
      <c r="T40" s="33"/>
      <c r="U40" s="33"/>
      <c r="V40" s="33"/>
      <c r="W40" s="33"/>
      <c r="X40" s="33"/>
      <c r="Y40" s="33"/>
      <c r="Z40" s="33"/>
      <c r="AA40" s="33"/>
      <c r="AB40" s="33"/>
      <c r="AC40" s="33"/>
      <c r="AD40" s="33"/>
      <c r="AE40" s="33"/>
    </row>
    <row r="41" s="2" customFormat="1" ht="25.44" customHeight="1">
      <c r="A41" s="33"/>
      <c r="B41" s="34"/>
      <c r="C41" s="116"/>
      <c r="D41" s="128" t="s">
        <v>42</v>
      </c>
      <c r="E41" s="75"/>
      <c r="F41" s="75"/>
      <c r="G41" s="129" t="s">
        <v>43</v>
      </c>
      <c r="H41" s="130" t="s">
        <v>44</v>
      </c>
      <c r="I41" s="75"/>
      <c r="J41" s="131">
        <f>SUM(J32:J39)</f>
        <v>349386.76000000001</v>
      </c>
      <c r="K41" s="132"/>
      <c r="L41" s="49"/>
      <c r="S41" s="33"/>
      <c r="T41" s="33"/>
      <c r="U41" s="33"/>
      <c r="V41" s="33"/>
      <c r="W41" s="33"/>
      <c r="X41" s="33"/>
      <c r="Y41" s="33"/>
      <c r="Z41" s="33"/>
      <c r="AA41" s="33"/>
      <c r="AB41" s="33"/>
      <c r="AC41" s="33"/>
      <c r="AD41" s="33"/>
      <c r="AE41" s="33"/>
    </row>
    <row r="42" s="2" customFormat="1" ht="14.4" customHeight="1">
      <c r="A42" s="33"/>
      <c r="B42" s="34"/>
      <c r="C42" s="33"/>
      <c r="D42" s="33"/>
      <c r="E42" s="33"/>
      <c r="F42" s="33"/>
      <c r="G42" s="33"/>
      <c r="H42" s="33"/>
      <c r="I42" s="33"/>
      <c r="J42" s="33"/>
      <c r="K42" s="33"/>
      <c r="L42" s="49"/>
      <c r="S42" s="33"/>
      <c r="T42" s="33"/>
      <c r="U42" s="33"/>
      <c r="V42" s="33"/>
      <c r="W42" s="33"/>
      <c r="X42" s="33"/>
      <c r="Y42" s="33"/>
      <c r="Z42" s="33"/>
      <c r="AA42" s="33"/>
      <c r="AB42" s="33"/>
      <c r="AC42" s="33"/>
      <c r="AD42" s="33"/>
      <c r="AE42" s="33"/>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49"/>
      <c r="D50" s="50" t="s">
        <v>45</v>
      </c>
      <c r="E50" s="51"/>
      <c r="F50" s="51"/>
      <c r="G50" s="50" t="s">
        <v>46</v>
      </c>
      <c r="H50" s="51"/>
      <c r="I50" s="51"/>
      <c r="J50" s="51"/>
      <c r="K50" s="51"/>
      <c r="L50" s="49"/>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3"/>
      <c r="B61" s="34"/>
      <c r="C61" s="33"/>
      <c r="D61" s="52" t="s">
        <v>47</v>
      </c>
      <c r="E61" s="36"/>
      <c r="F61" s="133" t="s">
        <v>48</v>
      </c>
      <c r="G61" s="52" t="s">
        <v>47</v>
      </c>
      <c r="H61" s="36"/>
      <c r="I61" s="36"/>
      <c r="J61" s="134" t="s">
        <v>48</v>
      </c>
      <c r="K61" s="36"/>
      <c r="L61" s="49"/>
      <c r="S61" s="33"/>
      <c r="T61" s="33"/>
      <c r="U61" s="33"/>
      <c r="V61" s="33"/>
      <c r="W61" s="33"/>
      <c r="X61" s="33"/>
      <c r="Y61" s="33"/>
      <c r="Z61" s="33"/>
      <c r="AA61" s="33"/>
      <c r="AB61" s="33"/>
      <c r="AC61" s="33"/>
      <c r="AD61" s="33"/>
      <c r="AE61" s="33"/>
    </row>
    <row r="62">
      <c r="B62" s="21"/>
      <c r="L62" s="21"/>
    </row>
    <row r="63">
      <c r="B63" s="21"/>
      <c r="L63" s="21"/>
    </row>
    <row r="64">
      <c r="B64" s="21"/>
      <c r="L64" s="21"/>
    </row>
    <row r="65" s="2" customFormat="1">
      <c r="A65" s="33"/>
      <c r="B65" s="34"/>
      <c r="C65" s="33"/>
      <c r="D65" s="50" t="s">
        <v>49</v>
      </c>
      <c r="E65" s="53"/>
      <c r="F65" s="53"/>
      <c r="G65" s="50" t="s">
        <v>50</v>
      </c>
      <c r="H65" s="53"/>
      <c r="I65" s="53"/>
      <c r="J65" s="53"/>
      <c r="K65" s="53"/>
      <c r="L65" s="49"/>
      <c r="S65" s="33"/>
      <c r="T65" s="33"/>
      <c r="U65" s="33"/>
      <c r="V65" s="33"/>
      <c r="W65" s="33"/>
      <c r="X65" s="33"/>
      <c r="Y65" s="33"/>
      <c r="Z65" s="33"/>
      <c r="AA65" s="33"/>
      <c r="AB65" s="33"/>
      <c r="AC65" s="33"/>
      <c r="AD65" s="33"/>
      <c r="AE65" s="33"/>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3"/>
      <c r="B76" s="34"/>
      <c r="C76" s="33"/>
      <c r="D76" s="52" t="s">
        <v>47</v>
      </c>
      <c r="E76" s="36"/>
      <c r="F76" s="133" t="s">
        <v>48</v>
      </c>
      <c r="G76" s="52" t="s">
        <v>47</v>
      </c>
      <c r="H76" s="36"/>
      <c r="I76" s="36"/>
      <c r="J76" s="134" t="s">
        <v>48</v>
      </c>
      <c r="K76" s="36"/>
      <c r="L76" s="49"/>
      <c r="S76" s="33"/>
      <c r="T76" s="33"/>
      <c r="U76" s="33"/>
      <c r="V76" s="33"/>
      <c r="W76" s="33"/>
      <c r="X76" s="33"/>
      <c r="Y76" s="33"/>
      <c r="Z76" s="33"/>
      <c r="AA76" s="33"/>
      <c r="AB76" s="33"/>
      <c r="AC76" s="33"/>
      <c r="AD76" s="33"/>
      <c r="AE76" s="33"/>
    </row>
    <row r="77" s="2" customFormat="1" ht="14.4" customHeight="1">
      <c r="A77" s="33"/>
      <c r="B77" s="54"/>
      <c r="C77" s="55"/>
      <c r="D77" s="55"/>
      <c r="E77" s="55"/>
      <c r="F77" s="55"/>
      <c r="G77" s="55"/>
      <c r="H77" s="55"/>
      <c r="I77" s="55"/>
      <c r="J77" s="55"/>
      <c r="K77" s="55"/>
      <c r="L77" s="49"/>
      <c r="S77" s="33"/>
      <c r="T77" s="33"/>
      <c r="U77" s="33"/>
      <c r="V77" s="33"/>
      <c r="W77" s="33"/>
      <c r="X77" s="33"/>
      <c r="Y77" s="33"/>
      <c r="Z77" s="33"/>
      <c r="AA77" s="33"/>
      <c r="AB77" s="33"/>
      <c r="AC77" s="33"/>
      <c r="AD77" s="33"/>
      <c r="AE77" s="33"/>
    </row>
    <row r="81" s="2" customFormat="1" ht="6.96" customHeight="1">
      <c r="A81" s="33"/>
      <c r="B81" s="56"/>
      <c r="C81" s="57"/>
      <c r="D81" s="57"/>
      <c r="E81" s="57"/>
      <c r="F81" s="57"/>
      <c r="G81" s="57"/>
      <c r="H81" s="57"/>
      <c r="I81" s="57"/>
      <c r="J81" s="57"/>
      <c r="K81" s="57"/>
      <c r="L81" s="49"/>
      <c r="S81" s="33"/>
      <c r="T81" s="33"/>
      <c r="U81" s="33"/>
      <c r="V81" s="33"/>
      <c r="W81" s="33"/>
      <c r="X81" s="33"/>
      <c r="Y81" s="33"/>
      <c r="Z81" s="33"/>
      <c r="AA81" s="33"/>
      <c r="AB81" s="33"/>
      <c r="AC81" s="33"/>
      <c r="AD81" s="33"/>
      <c r="AE81" s="33"/>
    </row>
    <row r="82" s="2" customFormat="1" ht="24.96" customHeight="1">
      <c r="A82" s="33"/>
      <c r="B82" s="34"/>
      <c r="C82" s="22" t="s">
        <v>106</v>
      </c>
      <c r="D82" s="33"/>
      <c r="E82" s="33"/>
      <c r="F82" s="33"/>
      <c r="G82" s="33"/>
      <c r="H82" s="33"/>
      <c r="I82" s="33"/>
      <c r="J82" s="33"/>
      <c r="K82" s="33"/>
      <c r="L82" s="49"/>
      <c r="S82" s="33"/>
      <c r="T82" s="33"/>
      <c r="U82" s="33"/>
      <c r="V82" s="33"/>
      <c r="W82" s="33"/>
      <c r="X82" s="33"/>
      <c r="Y82" s="33"/>
      <c r="Z82" s="33"/>
      <c r="AA82" s="33"/>
      <c r="AB82" s="33"/>
      <c r="AC82" s="33"/>
      <c r="AD82" s="33"/>
      <c r="AE82" s="33"/>
    </row>
    <row r="83" s="2" customFormat="1" ht="6.96" customHeight="1">
      <c r="A83" s="33"/>
      <c r="B83" s="34"/>
      <c r="C83" s="33"/>
      <c r="D83" s="33"/>
      <c r="E83" s="33"/>
      <c r="F83" s="33"/>
      <c r="G83" s="33"/>
      <c r="H83" s="33"/>
      <c r="I83" s="33"/>
      <c r="J83" s="33"/>
      <c r="K83" s="33"/>
      <c r="L83" s="49"/>
      <c r="S83" s="33"/>
      <c r="T83" s="33"/>
      <c r="U83" s="33"/>
      <c r="V83" s="33"/>
      <c r="W83" s="33"/>
      <c r="X83" s="33"/>
      <c r="Y83" s="33"/>
      <c r="Z83" s="33"/>
      <c r="AA83" s="33"/>
      <c r="AB83" s="33"/>
      <c r="AC83" s="33"/>
      <c r="AD83" s="33"/>
      <c r="AE83" s="33"/>
    </row>
    <row r="84" s="2" customFormat="1" ht="12" customHeight="1">
      <c r="A84" s="33"/>
      <c r="B84" s="34"/>
      <c r="C84" s="28" t="s">
        <v>14</v>
      </c>
      <c r="D84" s="33"/>
      <c r="E84" s="33"/>
      <c r="F84" s="33"/>
      <c r="G84" s="33"/>
      <c r="H84" s="33"/>
      <c r="I84" s="33"/>
      <c r="J84" s="33"/>
      <c r="K84" s="33"/>
      <c r="L84" s="49"/>
      <c r="S84" s="33"/>
      <c r="T84" s="33"/>
      <c r="U84" s="33"/>
      <c r="V84" s="33"/>
      <c r="W84" s="33"/>
      <c r="X84" s="33"/>
      <c r="Y84" s="33"/>
      <c r="Z84" s="33"/>
      <c r="AA84" s="33"/>
      <c r="AB84" s="33"/>
      <c r="AC84" s="33"/>
      <c r="AD84" s="33"/>
      <c r="AE84" s="33"/>
    </row>
    <row r="85" s="2" customFormat="1" ht="16.5" customHeight="1">
      <c r="A85" s="33"/>
      <c r="B85" s="34"/>
      <c r="C85" s="33"/>
      <c r="D85" s="33"/>
      <c r="E85" s="120" t="str">
        <f>E7</f>
        <v>02 - BIM rozpočet</v>
      </c>
      <c r="F85" s="28"/>
      <c r="G85" s="28"/>
      <c r="H85" s="28"/>
      <c r="I85" s="33"/>
      <c r="J85" s="33"/>
      <c r="K85" s="33"/>
      <c r="L85" s="49"/>
      <c r="S85" s="33"/>
      <c r="T85" s="33"/>
      <c r="U85" s="33"/>
      <c r="V85" s="33"/>
      <c r="W85" s="33"/>
      <c r="X85" s="33"/>
      <c r="Y85" s="33"/>
      <c r="Z85" s="33"/>
      <c r="AA85" s="33"/>
      <c r="AB85" s="33"/>
      <c r="AC85" s="33"/>
      <c r="AD85" s="33"/>
      <c r="AE85" s="33"/>
    </row>
    <row r="86" s="2" customFormat="1" ht="12" customHeight="1">
      <c r="A86" s="33"/>
      <c r="B86" s="34"/>
      <c r="C86" s="28" t="s">
        <v>102</v>
      </c>
      <c r="D86" s="33"/>
      <c r="E86" s="33"/>
      <c r="F86" s="33"/>
      <c r="G86" s="33"/>
      <c r="H86" s="33"/>
      <c r="I86" s="33"/>
      <c r="J86" s="33"/>
      <c r="K86" s="33"/>
      <c r="L86" s="49"/>
      <c r="S86" s="33"/>
      <c r="T86" s="33"/>
      <c r="U86" s="33"/>
      <c r="V86" s="33"/>
      <c r="W86" s="33"/>
      <c r="X86" s="33"/>
      <c r="Y86" s="33"/>
      <c r="Z86" s="33"/>
      <c r="AA86" s="33"/>
      <c r="AB86" s="33"/>
      <c r="AC86" s="33"/>
      <c r="AD86" s="33"/>
      <c r="AE86" s="33"/>
    </row>
    <row r="87" s="2" customFormat="1" ht="16.5" customHeight="1">
      <c r="A87" s="33"/>
      <c r="B87" s="34"/>
      <c r="C87" s="33"/>
      <c r="D87" s="33"/>
      <c r="E87" s="61" t="str">
        <f>E9</f>
        <v>a - Základová deska</v>
      </c>
      <c r="F87" s="33"/>
      <c r="G87" s="33"/>
      <c r="H87" s="33"/>
      <c r="I87" s="33"/>
      <c r="J87" s="33"/>
      <c r="K87" s="33"/>
      <c r="L87" s="49"/>
      <c r="S87" s="33"/>
      <c r="T87" s="33"/>
      <c r="U87" s="33"/>
      <c r="V87" s="33"/>
      <c r="W87" s="33"/>
      <c r="X87" s="33"/>
      <c r="Y87" s="33"/>
      <c r="Z87" s="33"/>
      <c r="AA87" s="33"/>
      <c r="AB87" s="33"/>
      <c r="AC87" s="33"/>
      <c r="AD87" s="33"/>
      <c r="AE87" s="33"/>
    </row>
    <row r="88" s="2" customFormat="1" ht="6.96" customHeight="1">
      <c r="A88" s="33"/>
      <c r="B88" s="34"/>
      <c r="C88" s="33"/>
      <c r="D88" s="33"/>
      <c r="E88" s="33"/>
      <c r="F88" s="33"/>
      <c r="G88" s="33"/>
      <c r="H88" s="33"/>
      <c r="I88" s="33"/>
      <c r="J88" s="33"/>
      <c r="K88" s="33"/>
      <c r="L88" s="49"/>
      <c r="S88" s="33"/>
      <c r="T88" s="33"/>
      <c r="U88" s="33"/>
      <c r="V88" s="33"/>
      <c r="W88" s="33"/>
      <c r="X88" s="33"/>
      <c r="Y88" s="33"/>
      <c r="Z88" s="33"/>
      <c r="AA88" s="33"/>
      <c r="AB88" s="33"/>
      <c r="AC88" s="33"/>
      <c r="AD88" s="33"/>
      <c r="AE88" s="33"/>
    </row>
    <row r="89" s="2" customFormat="1" ht="12" customHeight="1">
      <c r="A89" s="33"/>
      <c r="B89" s="34"/>
      <c r="C89" s="28" t="s">
        <v>18</v>
      </c>
      <c r="D89" s="33"/>
      <c r="E89" s="33"/>
      <c r="F89" s="25" t="str">
        <f>F12</f>
        <v xml:space="preserve"> </v>
      </c>
      <c r="G89" s="33"/>
      <c r="H89" s="33"/>
      <c r="I89" s="28" t="s">
        <v>20</v>
      </c>
      <c r="J89" s="63" t="str">
        <f>IF(J12="","",J12)</f>
        <v>12. 5. 2020</v>
      </c>
      <c r="K89" s="33"/>
      <c r="L89" s="49"/>
      <c r="S89" s="33"/>
      <c r="T89" s="33"/>
      <c r="U89" s="33"/>
      <c r="V89" s="33"/>
      <c r="W89" s="33"/>
      <c r="X89" s="33"/>
      <c r="Y89" s="33"/>
      <c r="Z89" s="33"/>
      <c r="AA89" s="33"/>
      <c r="AB89" s="33"/>
      <c r="AC89" s="33"/>
      <c r="AD89" s="33"/>
      <c r="AE89" s="33"/>
    </row>
    <row r="90" s="2" customFormat="1" ht="6.96" customHeight="1">
      <c r="A90" s="33"/>
      <c r="B90" s="34"/>
      <c r="C90" s="33"/>
      <c r="D90" s="33"/>
      <c r="E90" s="33"/>
      <c r="F90" s="33"/>
      <c r="G90" s="33"/>
      <c r="H90" s="33"/>
      <c r="I90" s="33"/>
      <c r="J90" s="33"/>
      <c r="K90" s="33"/>
      <c r="L90" s="49"/>
      <c r="S90" s="33"/>
      <c r="T90" s="33"/>
      <c r="U90" s="33"/>
      <c r="V90" s="33"/>
      <c r="W90" s="33"/>
      <c r="X90" s="33"/>
      <c r="Y90" s="33"/>
      <c r="Z90" s="33"/>
      <c r="AA90" s="33"/>
      <c r="AB90" s="33"/>
      <c r="AC90" s="33"/>
      <c r="AD90" s="33"/>
      <c r="AE90" s="33"/>
    </row>
    <row r="91" s="2" customFormat="1" ht="15.15" customHeight="1">
      <c r="A91" s="33"/>
      <c r="B91" s="34"/>
      <c r="C91" s="28" t="s">
        <v>22</v>
      </c>
      <c r="D91" s="33"/>
      <c r="E91" s="33"/>
      <c r="F91" s="25" t="str">
        <f>E15</f>
        <v xml:space="preserve"> </v>
      </c>
      <c r="G91" s="33"/>
      <c r="H91" s="33"/>
      <c r="I91" s="28" t="s">
        <v>26</v>
      </c>
      <c r="J91" s="29" t="str">
        <f>E21</f>
        <v xml:space="preserve"> </v>
      </c>
      <c r="K91" s="33"/>
      <c r="L91" s="49"/>
      <c r="S91" s="33"/>
      <c r="T91" s="33"/>
      <c r="U91" s="33"/>
      <c r="V91" s="33"/>
      <c r="W91" s="33"/>
      <c r="X91" s="33"/>
      <c r="Y91" s="33"/>
      <c r="Z91" s="33"/>
      <c r="AA91" s="33"/>
      <c r="AB91" s="33"/>
      <c r="AC91" s="33"/>
      <c r="AD91" s="33"/>
      <c r="AE91" s="33"/>
    </row>
    <row r="92" s="2" customFormat="1" ht="15.15" customHeight="1">
      <c r="A92" s="33"/>
      <c r="B92" s="34"/>
      <c r="C92" s="28" t="s">
        <v>25</v>
      </c>
      <c r="D92" s="33"/>
      <c r="E92" s="33"/>
      <c r="F92" s="25" t="str">
        <f>IF(E18="","",E18)</f>
        <v xml:space="preserve"> </v>
      </c>
      <c r="G92" s="33"/>
      <c r="H92" s="33"/>
      <c r="I92" s="28" t="s">
        <v>28</v>
      </c>
      <c r="J92" s="29" t="str">
        <f>E24</f>
        <v xml:space="preserve"> </v>
      </c>
      <c r="K92" s="33"/>
      <c r="L92" s="49"/>
      <c r="S92" s="33"/>
      <c r="T92" s="33"/>
      <c r="U92" s="33"/>
      <c r="V92" s="33"/>
      <c r="W92" s="33"/>
      <c r="X92" s="33"/>
      <c r="Y92" s="33"/>
      <c r="Z92" s="33"/>
      <c r="AA92" s="33"/>
      <c r="AB92" s="33"/>
      <c r="AC92" s="33"/>
      <c r="AD92" s="33"/>
      <c r="AE92" s="33"/>
    </row>
    <row r="93" s="2" customFormat="1" ht="10.32" customHeight="1">
      <c r="A93" s="33"/>
      <c r="B93" s="34"/>
      <c r="C93" s="33"/>
      <c r="D93" s="33"/>
      <c r="E93" s="33"/>
      <c r="F93" s="33"/>
      <c r="G93" s="33"/>
      <c r="H93" s="33"/>
      <c r="I93" s="33"/>
      <c r="J93" s="33"/>
      <c r="K93" s="33"/>
      <c r="L93" s="49"/>
      <c r="S93" s="33"/>
      <c r="T93" s="33"/>
      <c r="U93" s="33"/>
      <c r="V93" s="33"/>
      <c r="W93" s="33"/>
      <c r="X93" s="33"/>
      <c r="Y93" s="33"/>
      <c r="Z93" s="33"/>
      <c r="AA93" s="33"/>
      <c r="AB93" s="33"/>
      <c r="AC93" s="33"/>
      <c r="AD93" s="33"/>
      <c r="AE93" s="33"/>
    </row>
    <row r="94" s="2" customFormat="1" ht="29.28" customHeight="1">
      <c r="A94" s="33"/>
      <c r="B94" s="34"/>
      <c r="C94" s="135" t="s">
        <v>107</v>
      </c>
      <c r="D94" s="116"/>
      <c r="E94" s="116"/>
      <c r="F94" s="116"/>
      <c r="G94" s="116"/>
      <c r="H94" s="116"/>
      <c r="I94" s="116"/>
      <c r="J94" s="136" t="s">
        <v>108</v>
      </c>
      <c r="K94" s="116"/>
      <c r="L94" s="49"/>
      <c r="S94" s="33"/>
      <c r="T94" s="33"/>
      <c r="U94" s="33"/>
      <c r="V94" s="33"/>
      <c r="W94" s="33"/>
      <c r="X94" s="33"/>
      <c r="Y94" s="33"/>
      <c r="Z94" s="33"/>
      <c r="AA94" s="33"/>
      <c r="AB94" s="33"/>
      <c r="AC94" s="33"/>
      <c r="AD94" s="33"/>
      <c r="AE94" s="33"/>
    </row>
    <row r="95" s="2" customFormat="1" ht="10.32" customHeight="1">
      <c r="A95" s="33"/>
      <c r="B95" s="34"/>
      <c r="C95" s="33"/>
      <c r="D95" s="33"/>
      <c r="E95" s="33"/>
      <c r="F95" s="33"/>
      <c r="G95" s="33"/>
      <c r="H95" s="33"/>
      <c r="I95" s="33"/>
      <c r="J95" s="33"/>
      <c r="K95" s="33"/>
      <c r="L95" s="49"/>
      <c r="S95" s="33"/>
      <c r="T95" s="33"/>
      <c r="U95" s="33"/>
      <c r="V95" s="33"/>
      <c r="W95" s="33"/>
      <c r="X95" s="33"/>
      <c r="Y95" s="33"/>
      <c r="Z95" s="33"/>
      <c r="AA95" s="33"/>
      <c r="AB95" s="33"/>
      <c r="AC95" s="33"/>
      <c r="AD95" s="33"/>
      <c r="AE95" s="33"/>
    </row>
    <row r="96" s="2" customFormat="1" ht="22.8" customHeight="1">
      <c r="A96" s="33"/>
      <c r="B96" s="34"/>
      <c r="C96" s="137" t="s">
        <v>109</v>
      </c>
      <c r="D96" s="33"/>
      <c r="E96" s="33"/>
      <c r="F96" s="33"/>
      <c r="G96" s="33"/>
      <c r="H96" s="33"/>
      <c r="I96" s="33"/>
      <c r="J96" s="90">
        <f>J125</f>
        <v>288749.38999999996</v>
      </c>
      <c r="K96" s="33"/>
      <c r="L96" s="49"/>
      <c r="S96" s="33"/>
      <c r="T96" s="33"/>
      <c r="U96" s="33"/>
      <c r="V96" s="33"/>
      <c r="W96" s="33"/>
      <c r="X96" s="33"/>
      <c r="Y96" s="33"/>
      <c r="Z96" s="33"/>
      <c r="AA96" s="33"/>
      <c r="AB96" s="33"/>
      <c r="AC96" s="33"/>
      <c r="AD96" s="33"/>
      <c r="AE96" s="33"/>
      <c r="AU96" s="18" t="s">
        <v>110</v>
      </c>
    </row>
    <row r="97" s="9" customFormat="1" ht="24.96" customHeight="1">
      <c r="A97" s="9"/>
      <c r="B97" s="138"/>
      <c r="C97" s="9"/>
      <c r="D97" s="139" t="s">
        <v>111</v>
      </c>
      <c r="E97" s="140"/>
      <c r="F97" s="140"/>
      <c r="G97" s="140"/>
      <c r="H97" s="140"/>
      <c r="I97" s="140"/>
      <c r="J97" s="141">
        <f>J126</f>
        <v>278352.78999999998</v>
      </c>
      <c r="K97" s="9"/>
      <c r="L97" s="138"/>
      <c r="S97" s="9"/>
      <c r="T97" s="9"/>
      <c r="U97" s="9"/>
      <c r="V97" s="9"/>
      <c r="W97" s="9"/>
      <c r="X97" s="9"/>
      <c r="Y97" s="9"/>
      <c r="Z97" s="9"/>
      <c r="AA97" s="9"/>
      <c r="AB97" s="9"/>
      <c r="AC97" s="9"/>
      <c r="AD97" s="9"/>
      <c r="AE97" s="9"/>
    </row>
    <row r="98" s="10" customFormat="1" ht="19.92" customHeight="1">
      <c r="A98" s="10"/>
      <c r="B98" s="142"/>
      <c r="C98" s="10"/>
      <c r="D98" s="143" t="s">
        <v>347</v>
      </c>
      <c r="E98" s="144"/>
      <c r="F98" s="144"/>
      <c r="G98" s="144"/>
      <c r="H98" s="144"/>
      <c r="I98" s="144"/>
      <c r="J98" s="145">
        <f>J127</f>
        <v>253148.63000000001</v>
      </c>
      <c r="K98" s="10"/>
      <c r="L98" s="142"/>
      <c r="S98" s="10"/>
      <c r="T98" s="10"/>
      <c r="U98" s="10"/>
      <c r="V98" s="10"/>
      <c r="W98" s="10"/>
      <c r="X98" s="10"/>
      <c r="Y98" s="10"/>
      <c r="Z98" s="10"/>
      <c r="AA98" s="10"/>
      <c r="AB98" s="10"/>
      <c r="AC98" s="10"/>
      <c r="AD98" s="10"/>
      <c r="AE98" s="10"/>
    </row>
    <row r="99" s="10" customFormat="1" ht="19.92" customHeight="1">
      <c r="A99" s="10"/>
      <c r="B99" s="142"/>
      <c r="C99" s="10"/>
      <c r="D99" s="143" t="s">
        <v>114</v>
      </c>
      <c r="E99" s="144"/>
      <c r="F99" s="144"/>
      <c r="G99" s="144"/>
      <c r="H99" s="144"/>
      <c r="I99" s="144"/>
      <c r="J99" s="145">
        <f>J133</f>
        <v>25204.16</v>
      </c>
      <c r="K99" s="10"/>
      <c r="L99" s="142"/>
      <c r="S99" s="10"/>
      <c r="T99" s="10"/>
      <c r="U99" s="10"/>
      <c r="V99" s="10"/>
      <c r="W99" s="10"/>
      <c r="X99" s="10"/>
      <c r="Y99" s="10"/>
      <c r="Z99" s="10"/>
      <c r="AA99" s="10"/>
      <c r="AB99" s="10"/>
      <c r="AC99" s="10"/>
      <c r="AD99" s="10"/>
      <c r="AE99" s="10"/>
    </row>
    <row r="100" s="9" customFormat="1" ht="24.96" customHeight="1">
      <c r="A100" s="9"/>
      <c r="B100" s="138"/>
      <c r="C100" s="9"/>
      <c r="D100" s="139" t="s">
        <v>115</v>
      </c>
      <c r="E100" s="140"/>
      <c r="F100" s="140"/>
      <c r="G100" s="140"/>
      <c r="H100" s="140"/>
      <c r="I100" s="140"/>
      <c r="J100" s="141">
        <f>J135</f>
        <v>10396.6</v>
      </c>
      <c r="K100" s="9"/>
      <c r="L100" s="138"/>
      <c r="S100" s="9"/>
      <c r="T100" s="9"/>
      <c r="U100" s="9"/>
      <c r="V100" s="9"/>
      <c r="W100" s="9"/>
      <c r="X100" s="9"/>
      <c r="Y100" s="9"/>
      <c r="Z100" s="9"/>
      <c r="AA100" s="9"/>
      <c r="AB100" s="9"/>
      <c r="AC100" s="9"/>
      <c r="AD100" s="9"/>
      <c r="AE100" s="9"/>
    </row>
    <row r="101" s="10" customFormat="1" ht="19.92" customHeight="1">
      <c r="A101" s="10"/>
      <c r="B101" s="142"/>
      <c r="C101" s="10"/>
      <c r="D101" s="143" t="s">
        <v>348</v>
      </c>
      <c r="E101" s="144"/>
      <c r="F101" s="144"/>
      <c r="G101" s="144"/>
      <c r="H101" s="144"/>
      <c r="I101" s="144"/>
      <c r="J101" s="145">
        <f>J136</f>
        <v>10396.6</v>
      </c>
      <c r="K101" s="10"/>
      <c r="L101" s="142"/>
      <c r="S101" s="10"/>
      <c r="T101" s="10"/>
      <c r="U101" s="10"/>
      <c r="V101" s="10"/>
      <c r="W101" s="10"/>
      <c r="X101" s="10"/>
      <c r="Y101" s="10"/>
      <c r="Z101" s="10"/>
      <c r="AA101" s="10"/>
      <c r="AB101" s="10"/>
      <c r="AC101" s="10"/>
      <c r="AD101" s="10"/>
      <c r="AE101" s="10"/>
    </row>
    <row r="102" s="2" customFormat="1" ht="21.84" customHeight="1">
      <c r="A102" s="33"/>
      <c r="B102" s="34"/>
      <c r="C102" s="33"/>
      <c r="D102" s="33"/>
      <c r="E102" s="33"/>
      <c r="F102" s="33"/>
      <c r="G102" s="33"/>
      <c r="H102" s="33"/>
      <c r="I102" s="33"/>
      <c r="J102" s="33"/>
      <c r="K102" s="33"/>
      <c r="L102" s="49"/>
      <c r="S102" s="33"/>
      <c r="T102" s="33"/>
      <c r="U102" s="33"/>
      <c r="V102" s="33"/>
      <c r="W102" s="33"/>
      <c r="X102" s="33"/>
      <c r="Y102" s="33"/>
      <c r="Z102" s="33"/>
      <c r="AA102" s="33"/>
      <c r="AB102" s="33"/>
      <c r="AC102" s="33"/>
      <c r="AD102" s="33"/>
      <c r="AE102" s="33"/>
    </row>
    <row r="103" s="2" customFormat="1" ht="6.96" customHeight="1">
      <c r="A103" s="33"/>
      <c r="B103" s="34"/>
      <c r="C103" s="33"/>
      <c r="D103" s="33"/>
      <c r="E103" s="33"/>
      <c r="F103" s="33"/>
      <c r="G103" s="33"/>
      <c r="H103" s="33"/>
      <c r="I103" s="33"/>
      <c r="J103" s="33"/>
      <c r="K103" s="33"/>
      <c r="L103" s="49"/>
      <c r="S103" s="33"/>
      <c r="T103" s="33"/>
      <c r="U103" s="33"/>
      <c r="V103" s="33"/>
      <c r="W103" s="33"/>
      <c r="X103" s="33"/>
      <c r="Y103" s="33"/>
      <c r="Z103" s="33"/>
      <c r="AA103" s="33"/>
      <c r="AB103" s="33"/>
      <c r="AC103" s="33"/>
      <c r="AD103" s="33"/>
      <c r="AE103" s="33"/>
    </row>
    <row r="104" s="2" customFormat="1" ht="29.28" customHeight="1">
      <c r="A104" s="33"/>
      <c r="B104" s="34"/>
      <c r="C104" s="137" t="s">
        <v>118</v>
      </c>
      <c r="D104" s="33"/>
      <c r="E104" s="33"/>
      <c r="F104" s="33"/>
      <c r="G104" s="33"/>
      <c r="H104" s="33"/>
      <c r="I104" s="33"/>
      <c r="J104" s="146">
        <v>0</v>
      </c>
      <c r="K104" s="33"/>
      <c r="L104" s="49"/>
      <c r="N104" s="147" t="s">
        <v>36</v>
      </c>
      <c r="S104" s="33"/>
      <c r="T104" s="33"/>
      <c r="U104" s="33"/>
      <c r="V104" s="33"/>
      <c r="W104" s="33"/>
      <c r="X104" s="33"/>
      <c r="Y104" s="33"/>
      <c r="Z104" s="33"/>
      <c r="AA104" s="33"/>
      <c r="AB104" s="33"/>
      <c r="AC104" s="33"/>
      <c r="AD104" s="33"/>
      <c r="AE104" s="33"/>
    </row>
    <row r="105" s="2" customFormat="1" ht="18" customHeight="1">
      <c r="A105" s="33"/>
      <c r="B105" s="34"/>
      <c r="C105" s="33"/>
      <c r="D105" s="33"/>
      <c r="E105" s="33"/>
      <c r="F105" s="33"/>
      <c r="G105" s="33"/>
      <c r="H105" s="33"/>
      <c r="I105" s="33"/>
      <c r="J105" s="33"/>
      <c r="K105" s="33"/>
      <c r="L105" s="49"/>
      <c r="S105" s="33"/>
      <c r="T105" s="33"/>
      <c r="U105" s="33"/>
      <c r="V105" s="33"/>
      <c r="W105" s="33"/>
      <c r="X105" s="33"/>
      <c r="Y105" s="33"/>
      <c r="Z105" s="33"/>
      <c r="AA105" s="33"/>
      <c r="AB105" s="33"/>
      <c r="AC105" s="33"/>
      <c r="AD105" s="33"/>
      <c r="AE105" s="33"/>
    </row>
    <row r="106" s="2" customFormat="1" ht="29.28" customHeight="1">
      <c r="A106" s="33"/>
      <c r="B106" s="34"/>
      <c r="C106" s="115" t="s">
        <v>100</v>
      </c>
      <c r="D106" s="116"/>
      <c r="E106" s="116"/>
      <c r="F106" s="116"/>
      <c r="G106" s="116"/>
      <c r="H106" s="116"/>
      <c r="I106" s="116"/>
      <c r="J106" s="117">
        <f>ROUND(J96+J104,2)</f>
        <v>288749.39000000001</v>
      </c>
      <c r="K106" s="116"/>
      <c r="L106" s="49"/>
      <c r="S106" s="33"/>
      <c r="T106" s="33"/>
      <c r="U106" s="33"/>
      <c r="V106" s="33"/>
      <c r="W106" s="33"/>
      <c r="X106" s="33"/>
      <c r="Y106" s="33"/>
      <c r="Z106" s="33"/>
      <c r="AA106" s="33"/>
      <c r="AB106" s="33"/>
      <c r="AC106" s="33"/>
      <c r="AD106" s="33"/>
      <c r="AE106" s="33"/>
    </row>
    <row r="107" s="2" customFormat="1" ht="6.96" customHeight="1">
      <c r="A107" s="33"/>
      <c r="B107" s="54"/>
      <c r="C107" s="55"/>
      <c r="D107" s="55"/>
      <c r="E107" s="55"/>
      <c r="F107" s="55"/>
      <c r="G107" s="55"/>
      <c r="H107" s="55"/>
      <c r="I107" s="55"/>
      <c r="J107" s="55"/>
      <c r="K107" s="55"/>
      <c r="L107" s="49"/>
      <c r="S107" s="33"/>
      <c r="T107" s="33"/>
      <c r="U107" s="33"/>
      <c r="V107" s="33"/>
      <c r="W107" s="33"/>
      <c r="X107" s="33"/>
      <c r="Y107" s="33"/>
      <c r="Z107" s="33"/>
      <c r="AA107" s="33"/>
      <c r="AB107" s="33"/>
      <c r="AC107" s="33"/>
      <c r="AD107" s="33"/>
      <c r="AE107" s="33"/>
    </row>
    <row r="111" s="2" customFormat="1" ht="6.96" customHeight="1">
      <c r="A111" s="33"/>
      <c r="B111" s="56"/>
      <c r="C111" s="57"/>
      <c r="D111" s="57"/>
      <c r="E111" s="57"/>
      <c r="F111" s="57"/>
      <c r="G111" s="57"/>
      <c r="H111" s="57"/>
      <c r="I111" s="57"/>
      <c r="J111" s="57"/>
      <c r="K111" s="57"/>
      <c r="L111" s="49"/>
      <c r="S111" s="33"/>
      <c r="T111" s="33"/>
      <c r="U111" s="33"/>
      <c r="V111" s="33"/>
      <c r="W111" s="33"/>
      <c r="X111" s="33"/>
      <c r="Y111" s="33"/>
      <c r="Z111" s="33"/>
      <c r="AA111" s="33"/>
      <c r="AB111" s="33"/>
      <c r="AC111" s="33"/>
      <c r="AD111" s="33"/>
      <c r="AE111" s="33"/>
    </row>
    <row r="112" s="2" customFormat="1" ht="24.96" customHeight="1">
      <c r="A112" s="33"/>
      <c r="B112" s="34"/>
      <c r="C112" s="22" t="s">
        <v>119</v>
      </c>
      <c r="D112" s="33"/>
      <c r="E112" s="33"/>
      <c r="F112" s="33"/>
      <c r="G112" s="33"/>
      <c r="H112" s="33"/>
      <c r="I112" s="33"/>
      <c r="J112" s="33"/>
      <c r="K112" s="33"/>
      <c r="L112" s="49"/>
      <c r="S112" s="33"/>
      <c r="T112" s="33"/>
      <c r="U112" s="33"/>
      <c r="V112" s="33"/>
      <c r="W112" s="33"/>
      <c r="X112" s="33"/>
      <c r="Y112" s="33"/>
      <c r="Z112" s="33"/>
      <c r="AA112" s="33"/>
      <c r="AB112" s="33"/>
      <c r="AC112" s="33"/>
      <c r="AD112" s="33"/>
      <c r="AE112" s="33"/>
    </row>
    <row r="113" s="2" customFormat="1" ht="6.96" customHeight="1">
      <c r="A113" s="33"/>
      <c r="B113" s="34"/>
      <c r="C113" s="33"/>
      <c r="D113" s="33"/>
      <c r="E113" s="33"/>
      <c r="F113" s="33"/>
      <c r="G113" s="33"/>
      <c r="H113" s="33"/>
      <c r="I113" s="33"/>
      <c r="J113" s="33"/>
      <c r="K113" s="33"/>
      <c r="L113" s="49"/>
      <c r="S113" s="33"/>
      <c r="T113" s="33"/>
      <c r="U113" s="33"/>
      <c r="V113" s="33"/>
      <c r="W113" s="33"/>
      <c r="X113" s="33"/>
      <c r="Y113" s="33"/>
      <c r="Z113" s="33"/>
      <c r="AA113" s="33"/>
      <c r="AB113" s="33"/>
      <c r="AC113" s="33"/>
      <c r="AD113" s="33"/>
      <c r="AE113" s="33"/>
    </row>
    <row r="114" s="2" customFormat="1" ht="12" customHeight="1">
      <c r="A114" s="33"/>
      <c r="B114" s="34"/>
      <c r="C114" s="28" t="s">
        <v>14</v>
      </c>
      <c r="D114" s="33"/>
      <c r="E114" s="33"/>
      <c r="F114" s="33"/>
      <c r="G114" s="33"/>
      <c r="H114" s="33"/>
      <c r="I114" s="33"/>
      <c r="J114" s="33"/>
      <c r="K114" s="33"/>
      <c r="L114" s="49"/>
      <c r="S114" s="33"/>
      <c r="T114" s="33"/>
      <c r="U114" s="33"/>
      <c r="V114" s="33"/>
      <c r="W114" s="33"/>
      <c r="X114" s="33"/>
      <c r="Y114" s="33"/>
      <c r="Z114" s="33"/>
      <c r="AA114" s="33"/>
      <c r="AB114" s="33"/>
      <c r="AC114" s="33"/>
      <c r="AD114" s="33"/>
      <c r="AE114" s="33"/>
    </row>
    <row r="115" s="2" customFormat="1" ht="16.5" customHeight="1">
      <c r="A115" s="33"/>
      <c r="B115" s="34"/>
      <c r="C115" s="33"/>
      <c r="D115" s="33"/>
      <c r="E115" s="120" t="str">
        <f>E7</f>
        <v>02 - BIM rozpočet</v>
      </c>
      <c r="F115" s="28"/>
      <c r="G115" s="28"/>
      <c r="H115" s="28"/>
      <c r="I115" s="33"/>
      <c r="J115" s="33"/>
      <c r="K115" s="33"/>
      <c r="L115" s="49"/>
      <c r="S115" s="33"/>
      <c r="T115" s="33"/>
      <c r="U115" s="33"/>
      <c r="V115" s="33"/>
      <c r="W115" s="33"/>
      <c r="X115" s="33"/>
      <c r="Y115" s="33"/>
      <c r="Z115" s="33"/>
      <c r="AA115" s="33"/>
      <c r="AB115" s="33"/>
      <c r="AC115" s="33"/>
      <c r="AD115" s="33"/>
      <c r="AE115" s="33"/>
    </row>
    <row r="116" s="2" customFormat="1" ht="12" customHeight="1">
      <c r="A116" s="33"/>
      <c r="B116" s="34"/>
      <c r="C116" s="28" t="s">
        <v>102</v>
      </c>
      <c r="D116" s="33"/>
      <c r="E116" s="33"/>
      <c r="F116" s="33"/>
      <c r="G116" s="33"/>
      <c r="H116" s="33"/>
      <c r="I116" s="33"/>
      <c r="J116" s="33"/>
      <c r="K116" s="33"/>
      <c r="L116" s="49"/>
      <c r="S116" s="33"/>
      <c r="T116" s="33"/>
      <c r="U116" s="33"/>
      <c r="V116" s="33"/>
      <c r="W116" s="33"/>
      <c r="X116" s="33"/>
      <c r="Y116" s="33"/>
      <c r="Z116" s="33"/>
      <c r="AA116" s="33"/>
      <c r="AB116" s="33"/>
      <c r="AC116" s="33"/>
      <c r="AD116" s="33"/>
      <c r="AE116" s="33"/>
    </row>
    <row r="117" s="2" customFormat="1" ht="16.5" customHeight="1">
      <c r="A117" s="33"/>
      <c r="B117" s="34"/>
      <c r="C117" s="33"/>
      <c r="D117" s="33"/>
      <c r="E117" s="61" t="str">
        <f>E9</f>
        <v>a - Základová deska</v>
      </c>
      <c r="F117" s="33"/>
      <c r="G117" s="33"/>
      <c r="H117" s="33"/>
      <c r="I117" s="33"/>
      <c r="J117" s="33"/>
      <c r="K117" s="33"/>
      <c r="L117" s="49"/>
      <c r="S117" s="33"/>
      <c r="T117" s="33"/>
      <c r="U117" s="33"/>
      <c r="V117" s="33"/>
      <c r="W117" s="33"/>
      <c r="X117" s="33"/>
      <c r="Y117" s="33"/>
      <c r="Z117" s="33"/>
      <c r="AA117" s="33"/>
      <c r="AB117" s="33"/>
      <c r="AC117" s="33"/>
      <c r="AD117" s="33"/>
      <c r="AE117" s="33"/>
    </row>
    <row r="118" s="2" customFormat="1" ht="6.96" customHeight="1">
      <c r="A118" s="33"/>
      <c r="B118" s="34"/>
      <c r="C118" s="33"/>
      <c r="D118" s="33"/>
      <c r="E118" s="33"/>
      <c r="F118" s="33"/>
      <c r="G118" s="33"/>
      <c r="H118" s="33"/>
      <c r="I118" s="33"/>
      <c r="J118" s="33"/>
      <c r="K118" s="33"/>
      <c r="L118" s="49"/>
      <c r="S118" s="33"/>
      <c r="T118" s="33"/>
      <c r="U118" s="33"/>
      <c r="V118" s="33"/>
      <c r="W118" s="33"/>
      <c r="X118" s="33"/>
      <c r="Y118" s="33"/>
      <c r="Z118" s="33"/>
      <c r="AA118" s="33"/>
      <c r="AB118" s="33"/>
      <c r="AC118" s="33"/>
      <c r="AD118" s="33"/>
      <c r="AE118" s="33"/>
    </row>
    <row r="119" s="2" customFormat="1" ht="12" customHeight="1">
      <c r="A119" s="33"/>
      <c r="B119" s="34"/>
      <c r="C119" s="28" t="s">
        <v>18</v>
      </c>
      <c r="D119" s="33"/>
      <c r="E119" s="33"/>
      <c r="F119" s="25" t="str">
        <f>F12</f>
        <v xml:space="preserve"> </v>
      </c>
      <c r="G119" s="33"/>
      <c r="H119" s="33"/>
      <c r="I119" s="28" t="s">
        <v>20</v>
      </c>
      <c r="J119" s="63" t="str">
        <f>IF(J12="","",J12)</f>
        <v>12. 5. 2020</v>
      </c>
      <c r="K119" s="33"/>
      <c r="L119" s="49"/>
      <c r="S119" s="33"/>
      <c r="T119" s="33"/>
      <c r="U119" s="33"/>
      <c r="V119" s="33"/>
      <c r="W119" s="33"/>
      <c r="X119" s="33"/>
      <c r="Y119" s="33"/>
      <c r="Z119" s="33"/>
      <c r="AA119" s="33"/>
      <c r="AB119" s="33"/>
      <c r="AC119" s="33"/>
      <c r="AD119" s="33"/>
      <c r="AE119" s="33"/>
    </row>
    <row r="120" s="2" customFormat="1" ht="6.96" customHeight="1">
      <c r="A120" s="33"/>
      <c r="B120" s="34"/>
      <c r="C120" s="33"/>
      <c r="D120" s="33"/>
      <c r="E120" s="33"/>
      <c r="F120" s="33"/>
      <c r="G120" s="33"/>
      <c r="H120" s="33"/>
      <c r="I120" s="33"/>
      <c r="J120" s="33"/>
      <c r="K120" s="33"/>
      <c r="L120" s="49"/>
      <c r="S120" s="33"/>
      <c r="T120" s="33"/>
      <c r="U120" s="33"/>
      <c r="V120" s="33"/>
      <c r="W120" s="33"/>
      <c r="X120" s="33"/>
      <c r="Y120" s="33"/>
      <c r="Z120" s="33"/>
      <c r="AA120" s="33"/>
      <c r="AB120" s="33"/>
      <c r="AC120" s="33"/>
      <c r="AD120" s="33"/>
      <c r="AE120" s="33"/>
    </row>
    <row r="121" s="2" customFormat="1" ht="15.15" customHeight="1">
      <c r="A121" s="33"/>
      <c r="B121" s="34"/>
      <c r="C121" s="28" t="s">
        <v>22</v>
      </c>
      <c r="D121" s="33"/>
      <c r="E121" s="33"/>
      <c r="F121" s="25" t="str">
        <f>E15</f>
        <v xml:space="preserve"> </v>
      </c>
      <c r="G121" s="33"/>
      <c r="H121" s="33"/>
      <c r="I121" s="28" t="s">
        <v>26</v>
      </c>
      <c r="J121" s="29" t="str">
        <f>E21</f>
        <v xml:space="preserve"> </v>
      </c>
      <c r="K121" s="33"/>
      <c r="L121" s="49"/>
      <c r="S121" s="33"/>
      <c r="T121" s="33"/>
      <c r="U121" s="33"/>
      <c r="V121" s="33"/>
      <c r="W121" s="33"/>
      <c r="X121" s="33"/>
      <c r="Y121" s="33"/>
      <c r="Z121" s="33"/>
      <c r="AA121" s="33"/>
      <c r="AB121" s="33"/>
      <c r="AC121" s="33"/>
      <c r="AD121" s="33"/>
      <c r="AE121" s="33"/>
    </row>
    <row r="122" s="2" customFormat="1" ht="15.15" customHeight="1">
      <c r="A122" s="33"/>
      <c r="B122" s="34"/>
      <c r="C122" s="28" t="s">
        <v>25</v>
      </c>
      <c r="D122" s="33"/>
      <c r="E122" s="33"/>
      <c r="F122" s="25" t="str">
        <f>IF(E18="","",E18)</f>
        <v xml:space="preserve"> </v>
      </c>
      <c r="G122" s="33"/>
      <c r="H122" s="33"/>
      <c r="I122" s="28" t="s">
        <v>28</v>
      </c>
      <c r="J122" s="29" t="str">
        <f>E24</f>
        <v xml:space="preserve"> </v>
      </c>
      <c r="K122" s="33"/>
      <c r="L122" s="49"/>
      <c r="S122" s="33"/>
      <c r="T122" s="33"/>
      <c r="U122" s="33"/>
      <c r="V122" s="33"/>
      <c r="W122" s="33"/>
      <c r="X122" s="33"/>
      <c r="Y122" s="33"/>
      <c r="Z122" s="33"/>
      <c r="AA122" s="33"/>
      <c r="AB122" s="33"/>
      <c r="AC122" s="33"/>
      <c r="AD122" s="33"/>
      <c r="AE122" s="33"/>
    </row>
    <row r="123" s="2" customFormat="1" ht="10.32" customHeight="1">
      <c r="A123" s="33"/>
      <c r="B123" s="34"/>
      <c r="C123" s="33"/>
      <c r="D123" s="33"/>
      <c r="E123" s="33"/>
      <c r="F123" s="33"/>
      <c r="G123" s="33"/>
      <c r="H123" s="33"/>
      <c r="I123" s="33"/>
      <c r="J123" s="33"/>
      <c r="K123" s="33"/>
      <c r="L123" s="49"/>
      <c r="S123" s="33"/>
      <c r="T123" s="33"/>
      <c r="U123" s="33"/>
      <c r="V123" s="33"/>
      <c r="W123" s="33"/>
      <c r="X123" s="33"/>
      <c r="Y123" s="33"/>
      <c r="Z123" s="33"/>
      <c r="AA123" s="33"/>
      <c r="AB123" s="33"/>
      <c r="AC123" s="33"/>
      <c r="AD123" s="33"/>
      <c r="AE123" s="33"/>
    </row>
    <row r="124" s="11" customFormat="1" ht="29.28" customHeight="1">
      <c r="A124" s="148"/>
      <c r="B124" s="149"/>
      <c r="C124" s="150" t="s">
        <v>120</v>
      </c>
      <c r="D124" s="151" t="s">
        <v>57</v>
      </c>
      <c r="E124" s="151" t="s">
        <v>53</v>
      </c>
      <c r="F124" s="151" t="s">
        <v>54</v>
      </c>
      <c r="G124" s="151" t="s">
        <v>121</v>
      </c>
      <c r="H124" s="151" t="s">
        <v>122</v>
      </c>
      <c r="I124" s="151" t="s">
        <v>123</v>
      </c>
      <c r="J124" s="152" t="s">
        <v>108</v>
      </c>
      <c r="K124" s="153" t="s">
        <v>124</v>
      </c>
      <c r="L124" s="154"/>
      <c r="M124" s="80" t="s">
        <v>1</v>
      </c>
      <c r="N124" s="81" t="s">
        <v>36</v>
      </c>
      <c r="O124" s="81" t="s">
        <v>125</v>
      </c>
      <c r="P124" s="81" t="s">
        <v>126</v>
      </c>
      <c r="Q124" s="81" t="s">
        <v>127</v>
      </c>
      <c r="R124" s="81" t="s">
        <v>128</v>
      </c>
      <c r="S124" s="81" t="s">
        <v>129</v>
      </c>
      <c r="T124" s="82" t="s">
        <v>130</v>
      </c>
      <c r="U124" s="148"/>
      <c r="V124" s="148"/>
      <c r="W124" s="148"/>
      <c r="X124" s="148"/>
      <c r="Y124" s="148"/>
      <c r="Z124" s="148"/>
      <c r="AA124" s="148"/>
      <c r="AB124" s="148"/>
      <c r="AC124" s="148"/>
      <c r="AD124" s="148"/>
      <c r="AE124" s="148"/>
    </row>
    <row r="125" s="2" customFormat="1" ht="22.8" customHeight="1">
      <c r="A125" s="33"/>
      <c r="B125" s="34"/>
      <c r="C125" s="87" t="s">
        <v>131</v>
      </c>
      <c r="D125" s="33"/>
      <c r="E125" s="33"/>
      <c r="F125" s="33"/>
      <c r="G125" s="33"/>
      <c r="H125" s="33"/>
      <c r="I125" s="33"/>
      <c r="J125" s="155">
        <f>BK125</f>
        <v>288749.38999999996</v>
      </c>
      <c r="K125" s="33"/>
      <c r="L125" s="34"/>
      <c r="M125" s="83"/>
      <c r="N125" s="67"/>
      <c r="O125" s="84"/>
      <c r="P125" s="156">
        <f>P126+P135</f>
        <v>239.596487</v>
      </c>
      <c r="Q125" s="84"/>
      <c r="R125" s="156">
        <f>R126+R135</f>
        <v>92.033529950000016</v>
      </c>
      <c r="S125" s="84"/>
      <c r="T125" s="157">
        <f>T126+T135</f>
        <v>0</v>
      </c>
      <c r="U125" s="33"/>
      <c r="V125" s="33"/>
      <c r="W125" s="33"/>
      <c r="X125" s="33"/>
      <c r="Y125" s="33"/>
      <c r="Z125" s="33"/>
      <c r="AA125" s="33"/>
      <c r="AB125" s="33"/>
      <c r="AC125" s="33"/>
      <c r="AD125" s="33"/>
      <c r="AE125" s="33"/>
      <c r="AT125" s="18" t="s">
        <v>71</v>
      </c>
      <c r="AU125" s="18" t="s">
        <v>110</v>
      </c>
      <c r="BK125" s="158">
        <f>BK126+BK135</f>
        <v>288749.38999999996</v>
      </c>
    </row>
    <row r="126" s="12" customFormat="1" ht="25.92" customHeight="1">
      <c r="A126" s="12"/>
      <c r="B126" s="159"/>
      <c r="C126" s="12"/>
      <c r="D126" s="160" t="s">
        <v>71</v>
      </c>
      <c r="E126" s="161" t="s">
        <v>132</v>
      </c>
      <c r="F126" s="161" t="s">
        <v>133</v>
      </c>
      <c r="G126" s="12"/>
      <c r="H126" s="12"/>
      <c r="I126" s="12"/>
      <c r="J126" s="162">
        <f>BK126</f>
        <v>278352.78999999998</v>
      </c>
      <c r="K126" s="12"/>
      <c r="L126" s="159"/>
      <c r="M126" s="163"/>
      <c r="N126" s="164"/>
      <c r="O126" s="164"/>
      <c r="P126" s="165">
        <f>P127+P133</f>
        <v>226.068468</v>
      </c>
      <c r="Q126" s="164"/>
      <c r="R126" s="165">
        <f>R127+R133</f>
        <v>91.986439550000014</v>
      </c>
      <c r="S126" s="164"/>
      <c r="T126" s="166">
        <f>T127+T133</f>
        <v>0</v>
      </c>
      <c r="U126" s="12"/>
      <c r="V126" s="12"/>
      <c r="W126" s="12"/>
      <c r="X126" s="12"/>
      <c r="Y126" s="12"/>
      <c r="Z126" s="12"/>
      <c r="AA126" s="12"/>
      <c r="AB126" s="12"/>
      <c r="AC126" s="12"/>
      <c r="AD126" s="12"/>
      <c r="AE126" s="12"/>
      <c r="AR126" s="160" t="s">
        <v>79</v>
      </c>
      <c r="AT126" s="167" t="s">
        <v>71</v>
      </c>
      <c r="AU126" s="167" t="s">
        <v>72</v>
      </c>
      <c r="AY126" s="160" t="s">
        <v>134</v>
      </c>
      <c r="BK126" s="168">
        <f>BK127+BK133</f>
        <v>278352.78999999998</v>
      </c>
    </row>
    <row r="127" s="12" customFormat="1" ht="22.8" customHeight="1">
      <c r="A127" s="12"/>
      <c r="B127" s="159"/>
      <c r="C127" s="12"/>
      <c r="D127" s="160" t="s">
        <v>71</v>
      </c>
      <c r="E127" s="169" t="s">
        <v>81</v>
      </c>
      <c r="F127" s="169" t="s">
        <v>349</v>
      </c>
      <c r="G127" s="12"/>
      <c r="H127" s="12"/>
      <c r="I127" s="12"/>
      <c r="J127" s="170">
        <f>BK127</f>
        <v>253148.63000000001</v>
      </c>
      <c r="K127" s="12"/>
      <c r="L127" s="159"/>
      <c r="M127" s="163"/>
      <c r="N127" s="164"/>
      <c r="O127" s="164"/>
      <c r="P127" s="165">
        <f>SUM(P128:P132)</f>
        <v>149.62810199999998</v>
      </c>
      <c r="Q127" s="164"/>
      <c r="R127" s="165">
        <f>SUM(R128:R132)</f>
        <v>91.986439550000014</v>
      </c>
      <c r="S127" s="164"/>
      <c r="T127" s="166">
        <f>SUM(T128:T132)</f>
        <v>0</v>
      </c>
      <c r="U127" s="12"/>
      <c r="V127" s="12"/>
      <c r="W127" s="12"/>
      <c r="X127" s="12"/>
      <c r="Y127" s="12"/>
      <c r="Z127" s="12"/>
      <c r="AA127" s="12"/>
      <c r="AB127" s="12"/>
      <c r="AC127" s="12"/>
      <c r="AD127" s="12"/>
      <c r="AE127" s="12"/>
      <c r="AR127" s="160" t="s">
        <v>79</v>
      </c>
      <c r="AT127" s="167" t="s">
        <v>71</v>
      </c>
      <c r="AU127" s="167" t="s">
        <v>79</v>
      </c>
      <c r="AY127" s="160" t="s">
        <v>134</v>
      </c>
      <c r="BK127" s="168">
        <f>SUM(BK128:BK132)</f>
        <v>253148.63000000001</v>
      </c>
    </row>
    <row r="128" s="2" customFormat="1" ht="16.5" customHeight="1">
      <c r="A128" s="33"/>
      <c r="B128" s="171"/>
      <c r="C128" s="172" t="s">
        <v>79</v>
      </c>
      <c r="D128" s="172" t="s">
        <v>137</v>
      </c>
      <c r="E128" s="173" t="s">
        <v>350</v>
      </c>
      <c r="F128" s="174" t="s">
        <v>351</v>
      </c>
      <c r="G128" s="175" t="s">
        <v>140</v>
      </c>
      <c r="H128" s="176">
        <v>7.4749999999999996</v>
      </c>
      <c r="I128" s="177">
        <v>876</v>
      </c>
      <c r="J128" s="177">
        <f>ROUND(I128*H128,2)</f>
        <v>6548.1000000000004</v>
      </c>
      <c r="K128" s="178"/>
      <c r="L128" s="34"/>
      <c r="M128" s="179" t="s">
        <v>1</v>
      </c>
      <c r="N128" s="180" t="s">
        <v>37</v>
      </c>
      <c r="O128" s="181">
        <v>0.98499999999999999</v>
      </c>
      <c r="P128" s="181">
        <f>O128*H128</f>
        <v>7.3628749999999998</v>
      </c>
      <c r="Q128" s="181">
        <v>1.98</v>
      </c>
      <c r="R128" s="181">
        <f>Q128*H128</f>
        <v>14.8005</v>
      </c>
      <c r="S128" s="181">
        <v>0</v>
      </c>
      <c r="T128" s="182">
        <f>S128*H128</f>
        <v>0</v>
      </c>
      <c r="U128" s="33"/>
      <c r="V128" s="33"/>
      <c r="W128" s="33"/>
      <c r="X128" s="33"/>
      <c r="Y128" s="33"/>
      <c r="Z128" s="33"/>
      <c r="AA128" s="33"/>
      <c r="AB128" s="33"/>
      <c r="AC128" s="33"/>
      <c r="AD128" s="33"/>
      <c r="AE128" s="33"/>
      <c r="AR128" s="183" t="s">
        <v>141</v>
      </c>
      <c r="AT128" s="183" t="s">
        <v>137</v>
      </c>
      <c r="AU128" s="183" t="s">
        <v>81</v>
      </c>
      <c r="AY128" s="18" t="s">
        <v>134</v>
      </c>
      <c r="BE128" s="184">
        <f>IF(N128="základní",J128,0)</f>
        <v>6548.1000000000004</v>
      </c>
      <c r="BF128" s="184">
        <f>IF(N128="snížená",J128,0)</f>
        <v>0</v>
      </c>
      <c r="BG128" s="184">
        <f>IF(N128="zákl. přenesená",J128,0)</f>
        <v>0</v>
      </c>
      <c r="BH128" s="184">
        <f>IF(N128="sníž. přenesená",J128,0)</f>
        <v>0</v>
      </c>
      <c r="BI128" s="184">
        <f>IF(N128="nulová",J128,0)</f>
        <v>0</v>
      </c>
      <c r="BJ128" s="18" t="s">
        <v>79</v>
      </c>
      <c r="BK128" s="184">
        <f>ROUND(I128*H128,2)</f>
        <v>6548.1000000000004</v>
      </c>
      <c r="BL128" s="18" t="s">
        <v>141</v>
      </c>
      <c r="BM128" s="183" t="s">
        <v>352</v>
      </c>
    </row>
    <row r="129" s="2" customFormat="1" ht="16.5" customHeight="1">
      <c r="A129" s="33"/>
      <c r="B129" s="171"/>
      <c r="C129" s="172" t="s">
        <v>81</v>
      </c>
      <c r="D129" s="172" t="s">
        <v>137</v>
      </c>
      <c r="E129" s="173" t="s">
        <v>353</v>
      </c>
      <c r="F129" s="174" t="s">
        <v>354</v>
      </c>
      <c r="G129" s="175" t="s">
        <v>140</v>
      </c>
      <c r="H129" s="176">
        <v>29.899000000000001</v>
      </c>
      <c r="I129" s="177">
        <v>2800</v>
      </c>
      <c r="J129" s="177">
        <f>ROUND(I129*H129,2)</f>
        <v>83717.199999999997</v>
      </c>
      <c r="K129" s="178"/>
      <c r="L129" s="34"/>
      <c r="M129" s="179" t="s">
        <v>1</v>
      </c>
      <c r="N129" s="180" t="s">
        <v>37</v>
      </c>
      <c r="O129" s="181">
        <v>0.629</v>
      </c>
      <c r="P129" s="181">
        <f>O129*H129</f>
        <v>18.806471000000002</v>
      </c>
      <c r="Q129" s="181">
        <v>2.45329</v>
      </c>
      <c r="R129" s="181">
        <f>Q129*H129</f>
        <v>73.350917710000004</v>
      </c>
      <c r="S129" s="181">
        <v>0</v>
      </c>
      <c r="T129" s="182">
        <f>S129*H129</f>
        <v>0</v>
      </c>
      <c r="U129" s="33"/>
      <c r="V129" s="33"/>
      <c r="W129" s="33"/>
      <c r="X129" s="33"/>
      <c r="Y129" s="33"/>
      <c r="Z129" s="33"/>
      <c r="AA129" s="33"/>
      <c r="AB129" s="33"/>
      <c r="AC129" s="33"/>
      <c r="AD129" s="33"/>
      <c r="AE129" s="33"/>
      <c r="AR129" s="183" t="s">
        <v>141</v>
      </c>
      <c r="AT129" s="183" t="s">
        <v>137</v>
      </c>
      <c r="AU129" s="183" t="s">
        <v>81</v>
      </c>
      <c r="AY129" s="18" t="s">
        <v>134</v>
      </c>
      <c r="BE129" s="184">
        <f>IF(N129="základní",J129,0)</f>
        <v>83717.199999999997</v>
      </c>
      <c r="BF129" s="184">
        <f>IF(N129="snížená",J129,0)</f>
        <v>0</v>
      </c>
      <c r="BG129" s="184">
        <f>IF(N129="zákl. přenesená",J129,0)</f>
        <v>0</v>
      </c>
      <c r="BH129" s="184">
        <f>IF(N129="sníž. přenesená",J129,0)</f>
        <v>0</v>
      </c>
      <c r="BI129" s="184">
        <f>IF(N129="nulová",J129,0)</f>
        <v>0</v>
      </c>
      <c r="BJ129" s="18" t="s">
        <v>79</v>
      </c>
      <c r="BK129" s="184">
        <f>ROUND(I129*H129,2)</f>
        <v>83717.199999999997</v>
      </c>
      <c r="BL129" s="18" t="s">
        <v>141</v>
      </c>
      <c r="BM129" s="183" t="s">
        <v>355</v>
      </c>
    </row>
    <row r="130" s="2" customFormat="1" ht="16.5" customHeight="1">
      <c r="A130" s="33"/>
      <c r="B130" s="171"/>
      <c r="C130" s="172" t="s">
        <v>146</v>
      </c>
      <c r="D130" s="172" t="s">
        <v>137</v>
      </c>
      <c r="E130" s="173" t="s">
        <v>356</v>
      </c>
      <c r="F130" s="174" t="s">
        <v>357</v>
      </c>
      <c r="G130" s="175" t="s">
        <v>165</v>
      </c>
      <c r="H130" s="176">
        <v>12.603999999999999</v>
      </c>
      <c r="I130" s="177">
        <v>376</v>
      </c>
      <c r="J130" s="177">
        <f>ROUND(I130*H130,2)</f>
        <v>4739.1000000000004</v>
      </c>
      <c r="K130" s="178"/>
      <c r="L130" s="34"/>
      <c r="M130" s="179" t="s">
        <v>1</v>
      </c>
      <c r="N130" s="180" t="s">
        <v>37</v>
      </c>
      <c r="O130" s="181">
        <v>0.29999999999999999</v>
      </c>
      <c r="P130" s="181">
        <f>O130*H130</f>
        <v>3.7811999999999997</v>
      </c>
      <c r="Q130" s="181">
        <v>0.00247</v>
      </c>
      <c r="R130" s="181">
        <f>Q130*H130</f>
        <v>0.031131879999999997</v>
      </c>
      <c r="S130" s="181">
        <v>0</v>
      </c>
      <c r="T130" s="182">
        <f>S130*H130</f>
        <v>0</v>
      </c>
      <c r="U130" s="33"/>
      <c r="V130" s="33"/>
      <c r="W130" s="33"/>
      <c r="X130" s="33"/>
      <c r="Y130" s="33"/>
      <c r="Z130" s="33"/>
      <c r="AA130" s="33"/>
      <c r="AB130" s="33"/>
      <c r="AC130" s="33"/>
      <c r="AD130" s="33"/>
      <c r="AE130" s="33"/>
      <c r="AR130" s="183" t="s">
        <v>141</v>
      </c>
      <c r="AT130" s="183" t="s">
        <v>137</v>
      </c>
      <c r="AU130" s="183" t="s">
        <v>81</v>
      </c>
      <c r="AY130" s="18" t="s">
        <v>134</v>
      </c>
      <c r="BE130" s="184">
        <f>IF(N130="základní",J130,0)</f>
        <v>4739.1000000000004</v>
      </c>
      <c r="BF130" s="184">
        <f>IF(N130="snížená",J130,0)</f>
        <v>0</v>
      </c>
      <c r="BG130" s="184">
        <f>IF(N130="zákl. přenesená",J130,0)</f>
        <v>0</v>
      </c>
      <c r="BH130" s="184">
        <f>IF(N130="sníž. přenesená",J130,0)</f>
        <v>0</v>
      </c>
      <c r="BI130" s="184">
        <f>IF(N130="nulová",J130,0)</f>
        <v>0</v>
      </c>
      <c r="BJ130" s="18" t="s">
        <v>79</v>
      </c>
      <c r="BK130" s="184">
        <f>ROUND(I130*H130,2)</f>
        <v>4739.1000000000004</v>
      </c>
      <c r="BL130" s="18" t="s">
        <v>141</v>
      </c>
      <c r="BM130" s="183" t="s">
        <v>358</v>
      </c>
    </row>
    <row r="131" s="2" customFormat="1" ht="16.5" customHeight="1">
      <c r="A131" s="33"/>
      <c r="B131" s="171"/>
      <c r="C131" s="172" t="s">
        <v>141</v>
      </c>
      <c r="D131" s="172" t="s">
        <v>137</v>
      </c>
      <c r="E131" s="173" t="s">
        <v>359</v>
      </c>
      <c r="F131" s="174" t="s">
        <v>360</v>
      </c>
      <c r="G131" s="175" t="s">
        <v>165</v>
      </c>
      <c r="H131" s="176">
        <v>12.603999999999999</v>
      </c>
      <c r="I131" s="177">
        <v>107</v>
      </c>
      <c r="J131" s="177">
        <f>ROUND(I131*H131,2)</f>
        <v>1348.6300000000001</v>
      </c>
      <c r="K131" s="178"/>
      <c r="L131" s="34"/>
      <c r="M131" s="179" t="s">
        <v>1</v>
      </c>
      <c r="N131" s="180" t="s">
        <v>37</v>
      </c>
      <c r="O131" s="181">
        <v>0.152</v>
      </c>
      <c r="P131" s="181">
        <f>O131*H131</f>
        <v>1.9158079999999997</v>
      </c>
      <c r="Q131" s="181">
        <v>0</v>
      </c>
      <c r="R131" s="181">
        <f>Q131*H131</f>
        <v>0</v>
      </c>
      <c r="S131" s="181">
        <v>0</v>
      </c>
      <c r="T131" s="182">
        <f>S131*H131</f>
        <v>0</v>
      </c>
      <c r="U131" s="33"/>
      <c r="V131" s="33"/>
      <c r="W131" s="33"/>
      <c r="X131" s="33"/>
      <c r="Y131" s="33"/>
      <c r="Z131" s="33"/>
      <c r="AA131" s="33"/>
      <c r="AB131" s="33"/>
      <c r="AC131" s="33"/>
      <c r="AD131" s="33"/>
      <c r="AE131" s="33"/>
      <c r="AR131" s="183" t="s">
        <v>141</v>
      </c>
      <c r="AT131" s="183" t="s">
        <v>137</v>
      </c>
      <c r="AU131" s="183" t="s">
        <v>81</v>
      </c>
      <c r="AY131" s="18" t="s">
        <v>134</v>
      </c>
      <c r="BE131" s="184">
        <f>IF(N131="základní",J131,0)</f>
        <v>1348.6300000000001</v>
      </c>
      <c r="BF131" s="184">
        <f>IF(N131="snížená",J131,0)</f>
        <v>0</v>
      </c>
      <c r="BG131" s="184">
        <f>IF(N131="zákl. přenesená",J131,0)</f>
        <v>0</v>
      </c>
      <c r="BH131" s="184">
        <f>IF(N131="sníž. přenesená",J131,0)</f>
        <v>0</v>
      </c>
      <c r="BI131" s="184">
        <f>IF(N131="nulová",J131,0)</f>
        <v>0</v>
      </c>
      <c r="BJ131" s="18" t="s">
        <v>79</v>
      </c>
      <c r="BK131" s="184">
        <f>ROUND(I131*H131,2)</f>
        <v>1348.6300000000001</v>
      </c>
      <c r="BL131" s="18" t="s">
        <v>141</v>
      </c>
      <c r="BM131" s="183" t="s">
        <v>361</v>
      </c>
    </row>
    <row r="132" s="2" customFormat="1" ht="16.5" customHeight="1">
      <c r="A132" s="33"/>
      <c r="B132" s="171"/>
      <c r="C132" s="172" t="s">
        <v>154</v>
      </c>
      <c r="D132" s="172" t="s">
        <v>137</v>
      </c>
      <c r="E132" s="173" t="s">
        <v>362</v>
      </c>
      <c r="F132" s="174" t="s">
        <v>363</v>
      </c>
      <c r="G132" s="175" t="s">
        <v>149</v>
      </c>
      <c r="H132" s="176">
        <v>3.5880000000000001</v>
      </c>
      <c r="I132" s="177">
        <v>43700</v>
      </c>
      <c r="J132" s="177">
        <f>ROUND(I132*H132,2)</f>
        <v>156795.60000000001</v>
      </c>
      <c r="K132" s="178"/>
      <c r="L132" s="34"/>
      <c r="M132" s="179" t="s">
        <v>1</v>
      </c>
      <c r="N132" s="180" t="s">
        <v>37</v>
      </c>
      <c r="O132" s="181">
        <v>32.820999999999998</v>
      </c>
      <c r="P132" s="181">
        <f>O132*H132</f>
        <v>117.761748</v>
      </c>
      <c r="Q132" s="181">
        <v>1.0601700000000001</v>
      </c>
      <c r="R132" s="181">
        <f>Q132*H132</f>
        <v>3.8038899600000002</v>
      </c>
      <c r="S132" s="181">
        <v>0</v>
      </c>
      <c r="T132" s="182">
        <f>S132*H132</f>
        <v>0</v>
      </c>
      <c r="U132" s="33"/>
      <c r="V132" s="33"/>
      <c r="W132" s="33"/>
      <c r="X132" s="33"/>
      <c r="Y132" s="33"/>
      <c r="Z132" s="33"/>
      <c r="AA132" s="33"/>
      <c r="AB132" s="33"/>
      <c r="AC132" s="33"/>
      <c r="AD132" s="33"/>
      <c r="AE132" s="33"/>
      <c r="AR132" s="183" t="s">
        <v>141</v>
      </c>
      <c r="AT132" s="183" t="s">
        <v>137</v>
      </c>
      <c r="AU132" s="183" t="s">
        <v>81</v>
      </c>
      <c r="AY132" s="18" t="s">
        <v>134</v>
      </c>
      <c r="BE132" s="184">
        <f>IF(N132="základní",J132,0)</f>
        <v>156795.60000000001</v>
      </c>
      <c r="BF132" s="184">
        <f>IF(N132="snížená",J132,0)</f>
        <v>0</v>
      </c>
      <c r="BG132" s="184">
        <f>IF(N132="zákl. přenesená",J132,0)</f>
        <v>0</v>
      </c>
      <c r="BH132" s="184">
        <f>IF(N132="sníž. přenesená",J132,0)</f>
        <v>0</v>
      </c>
      <c r="BI132" s="184">
        <f>IF(N132="nulová",J132,0)</f>
        <v>0</v>
      </c>
      <c r="BJ132" s="18" t="s">
        <v>79</v>
      </c>
      <c r="BK132" s="184">
        <f>ROUND(I132*H132,2)</f>
        <v>156795.60000000001</v>
      </c>
      <c r="BL132" s="18" t="s">
        <v>141</v>
      </c>
      <c r="BM132" s="183" t="s">
        <v>364</v>
      </c>
    </row>
    <row r="133" s="12" customFormat="1" ht="22.8" customHeight="1">
      <c r="A133" s="12"/>
      <c r="B133" s="159"/>
      <c r="C133" s="12"/>
      <c r="D133" s="160" t="s">
        <v>71</v>
      </c>
      <c r="E133" s="169" t="s">
        <v>167</v>
      </c>
      <c r="F133" s="169" t="s">
        <v>168</v>
      </c>
      <c r="G133" s="12"/>
      <c r="H133" s="12"/>
      <c r="I133" s="12"/>
      <c r="J133" s="170">
        <f>BK133</f>
        <v>25204.16</v>
      </c>
      <c r="K133" s="12"/>
      <c r="L133" s="159"/>
      <c r="M133" s="163"/>
      <c r="N133" s="164"/>
      <c r="O133" s="164"/>
      <c r="P133" s="165">
        <f>P134</f>
        <v>76.440365999999997</v>
      </c>
      <c r="Q133" s="164"/>
      <c r="R133" s="165">
        <f>R134</f>
        <v>0</v>
      </c>
      <c r="S133" s="164"/>
      <c r="T133" s="166">
        <f>T134</f>
        <v>0</v>
      </c>
      <c r="U133" s="12"/>
      <c r="V133" s="12"/>
      <c r="W133" s="12"/>
      <c r="X133" s="12"/>
      <c r="Y133" s="12"/>
      <c r="Z133" s="12"/>
      <c r="AA133" s="12"/>
      <c r="AB133" s="12"/>
      <c r="AC133" s="12"/>
      <c r="AD133" s="12"/>
      <c r="AE133" s="12"/>
      <c r="AR133" s="160" t="s">
        <v>79</v>
      </c>
      <c r="AT133" s="167" t="s">
        <v>71</v>
      </c>
      <c r="AU133" s="167" t="s">
        <v>79</v>
      </c>
      <c r="AY133" s="160" t="s">
        <v>134</v>
      </c>
      <c r="BK133" s="168">
        <f>BK134</f>
        <v>25204.16</v>
      </c>
    </row>
    <row r="134" s="2" customFormat="1" ht="16.5" customHeight="1">
      <c r="A134" s="33"/>
      <c r="B134" s="171"/>
      <c r="C134" s="172" t="s">
        <v>135</v>
      </c>
      <c r="D134" s="172" t="s">
        <v>137</v>
      </c>
      <c r="E134" s="173" t="s">
        <v>170</v>
      </c>
      <c r="F134" s="174" t="s">
        <v>365</v>
      </c>
      <c r="G134" s="175" t="s">
        <v>149</v>
      </c>
      <c r="H134" s="176">
        <v>91.986000000000004</v>
      </c>
      <c r="I134" s="177">
        <v>274</v>
      </c>
      <c r="J134" s="177">
        <f>ROUND(I134*H134,2)</f>
        <v>25204.16</v>
      </c>
      <c r="K134" s="178"/>
      <c r="L134" s="34"/>
      <c r="M134" s="179" t="s">
        <v>1</v>
      </c>
      <c r="N134" s="180" t="s">
        <v>37</v>
      </c>
      <c r="O134" s="181">
        <v>0.83099999999999996</v>
      </c>
      <c r="P134" s="181">
        <f>O134*H134</f>
        <v>76.440365999999997</v>
      </c>
      <c r="Q134" s="181">
        <v>0</v>
      </c>
      <c r="R134" s="181">
        <f>Q134*H134</f>
        <v>0</v>
      </c>
      <c r="S134" s="181">
        <v>0</v>
      </c>
      <c r="T134" s="182">
        <f>S134*H134</f>
        <v>0</v>
      </c>
      <c r="U134" s="33"/>
      <c r="V134" s="33"/>
      <c r="W134" s="33"/>
      <c r="X134" s="33"/>
      <c r="Y134" s="33"/>
      <c r="Z134" s="33"/>
      <c r="AA134" s="33"/>
      <c r="AB134" s="33"/>
      <c r="AC134" s="33"/>
      <c r="AD134" s="33"/>
      <c r="AE134" s="33"/>
      <c r="AR134" s="183" t="s">
        <v>141</v>
      </c>
      <c r="AT134" s="183" t="s">
        <v>137</v>
      </c>
      <c r="AU134" s="183" t="s">
        <v>81</v>
      </c>
      <c r="AY134" s="18" t="s">
        <v>134</v>
      </c>
      <c r="BE134" s="184">
        <f>IF(N134="základní",J134,0)</f>
        <v>25204.16</v>
      </c>
      <c r="BF134" s="184">
        <f>IF(N134="snížená",J134,0)</f>
        <v>0</v>
      </c>
      <c r="BG134" s="184">
        <f>IF(N134="zákl. přenesená",J134,0)</f>
        <v>0</v>
      </c>
      <c r="BH134" s="184">
        <f>IF(N134="sníž. přenesená",J134,0)</f>
        <v>0</v>
      </c>
      <c r="BI134" s="184">
        <f>IF(N134="nulová",J134,0)</f>
        <v>0</v>
      </c>
      <c r="BJ134" s="18" t="s">
        <v>79</v>
      </c>
      <c r="BK134" s="184">
        <f>ROUND(I134*H134,2)</f>
        <v>25204.16</v>
      </c>
      <c r="BL134" s="18" t="s">
        <v>141</v>
      </c>
      <c r="BM134" s="183" t="s">
        <v>366</v>
      </c>
    </row>
    <row r="135" s="12" customFormat="1" ht="25.92" customHeight="1">
      <c r="A135" s="12"/>
      <c r="B135" s="159"/>
      <c r="C135" s="12"/>
      <c r="D135" s="160" t="s">
        <v>71</v>
      </c>
      <c r="E135" s="161" t="s">
        <v>173</v>
      </c>
      <c r="F135" s="161" t="s">
        <v>174</v>
      </c>
      <c r="G135" s="12"/>
      <c r="H135" s="12"/>
      <c r="I135" s="12"/>
      <c r="J135" s="162">
        <f>BK135</f>
        <v>10396.6</v>
      </c>
      <c r="K135" s="12"/>
      <c r="L135" s="159"/>
      <c r="M135" s="163"/>
      <c r="N135" s="164"/>
      <c r="O135" s="164"/>
      <c r="P135" s="165">
        <f>P136</f>
        <v>13.528018999999999</v>
      </c>
      <c r="Q135" s="164"/>
      <c r="R135" s="165">
        <f>R136</f>
        <v>0.047090399999999991</v>
      </c>
      <c r="S135" s="164"/>
      <c r="T135" s="166">
        <f>T136</f>
        <v>0</v>
      </c>
      <c r="U135" s="12"/>
      <c r="V135" s="12"/>
      <c r="W135" s="12"/>
      <c r="X135" s="12"/>
      <c r="Y135" s="12"/>
      <c r="Z135" s="12"/>
      <c r="AA135" s="12"/>
      <c r="AB135" s="12"/>
      <c r="AC135" s="12"/>
      <c r="AD135" s="12"/>
      <c r="AE135" s="12"/>
      <c r="AR135" s="160" t="s">
        <v>81</v>
      </c>
      <c r="AT135" s="167" t="s">
        <v>71</v>
      </c>
      <c r="AU135" s="167" t="s">
        <v>72</v>
      </c>
      <c r="AY135" s="160" t="s">
        <v>134</v>
      </c>
      <c r="BK135" s="168">
        <f>BK136</f>
        <v>10396.6</v>
      </c>
    </row>
    <row r="136" s="12" customFormat="1" ht="22.8" customHeight="1">
      <c r="A136" s="12"/>
      <c r="B136" s="159"/>
      <c r="C136" s="12"/>
      <c r="D136" s="160" t="s">
        <v>71</v>
      </c>
      <c r="E136" s="169" t="s">
        <v>367</v>
      </c>
      <c r="F136" s="169" t="s">
        <v>368</v>
      </c>
      <c r="G136" s="12"/>
      <c r="H136" s="12"/>
      <c r="I136" s="12"/>
      <c r="J136" s="170">
        <f>BK136</f>
        <v>10396.6</v>
      </c>
      <c r="K136" s="12"/>
      <c r="L136" s="159"/>
      <c r="M136" s="163"/>
      <c r="N136" s="164"/>
      <c r="O136" s="164"/>
      <c r="P136" s="165">
        <f>SUM(P137:P140)</f>
        <v>13.528018999999999</v>
      </c>
      <c r="Q136" s="164"/>
      <c r="R136" s="165">
        <f>SUM(R137:R140)</f>
        <v>0.047090399999999991</v>
      </c>
      <c r="S136" s="164"/>
      <c r="T136" s="166">
        <f>SUM(T137:T140)</f>
        <v>0</v>
      </c>
      <c r="U136" s="12"/>
      <c r="V136" s="12"/>
      <c r="W136" s="12"/>
      <c r="X136" s="12"/>
      <c r="Y136" s="12"/>
      <c r="Z136" s="12"/>
      <c r="AA136" s="12"/>
      <c r="AB136" s="12"/>
      <c r="AC136" s="12"/>
      <c r="AD136" s="12"/>
      <c r="AE136" s="12"/>
      <c r="AR136" s="160" t="s">
        <v>81</v>
      </c>
      <c r="AT136" s="167" t="s">
        <v>71</v>
      </c>
      <c r="AU136" s="167" t="s">
        <v>79</v>
      </c>
      <c r="AY136" s="160" t="s">
        <v>134</v>
      </c>
      <c r="BK136" s="168">
        <f>SUM(BK137:BK140)</f>
        <v>10396.6</v>
      </c>
    </row>
    <row r="137" s="2" customFormat="1" ht="16.5" customHeight="1">
      <c r="A137" s="33"/>
      <c r="B137" s="171"/>
      <c r="C137" s="172" t="s">
        <v>169</v>
      </c>
      <c r="D137" s="172" t="s">
        <v>137</v>
      </c>
      <c r="E137" s="173" t="s">
        <v>369</v>
      </c>
      <c r="F137" s="174" t="s">
        <v>370</v>
      </c>
      <c r="G137" s="175" t="s">
        <v>165</v>
      </c>
      <c r="H137" s="176">
        <v>149.493</v>
      </c>
      <c r="I137" s="177">
        <v>41.200000000000003</v>
      </c>
      <c r="J137" s="177">
        <f>ROUND(I137*H137,2)</f>
        <v>6159.1099999999997</v>
      </c>
      <c r="K137" s="178"/>
      <c r="L137" s="34"/>
      <c r="M137" s="179" t="s">
        <v>1</v>
      </c>
      <c r="N137" s="180" t="s">
        <v>37</v>
      </c>
      <c r="O137" s="181">
        <v>0.089999999999999997</v>
      </c>
      <c r="P137" s="181">
        <f>O137*H137</f>
        <v>13.454369999999999</v>
      </c>
      <c r="Q137" s="181">
        <v>0</v>
      </c>
      <c r="R137" s="181">
        <f>Q137*H137</f>
        <v>0</v>
      </c>
      <c r="S137" s="181">
        <v>0</v>
      </c>
      <c r="T137" s="182">
        <f>S137*H137</f>
        <v>0</v>
      </c>
      <c r="U137" s="33"/>
      <c r="V137" s="33"/>
      <c r="W137" s="33"/>
      <c r="X137" s="33"/>
      <c r="Y137" s="33"/>
      <c r="Z137" s="33"/>
      <c r="AA137" s="33"/>
      <c r="AB137" s="33"/>
      <c r="AC137" s="33"/>
      <c r="AD137" s="33"/>
      <c r="AE137" s="33"/>
      <c r="AR137" s="183" t="s">
        <v>180</v>
      </c>
      <c r="AT137" s="183" t="s">
        <v>137</v>
      </c>
      <c r="AU137" s="183" t="s">
        <v>81</v>
      </c>
      <c r="AY137" s="18" t="s">
        <v>134</v>
      </c>
      <c r="BE137" s="184">
        <f>IF(N137="základní",J137,0)</f>
        <v>6159.1099999999997</v>
      </c>
      <c r="BF137" s="184">
        <f>IF(N137="snížená",J137,0)</f>
        <v>0</v>
      </c>
      <c r="BG137" s="184">
        <f>IF(N137="zákl. přenesená",J137,0)</f>
        <v>0</v>
      </c>
      <c r="BH137" s="184">
        <f>IF(N137="sníž. přenesená",J137,0)</f>
        <v>0</v>
      </c>
      <c r="BI137" s="184">
        <f>IF(N137="nulová",J137,0)</f>
        <v>0</v>
      </c>
      <c r="BJ137" s="18" t="s">
        <v>79</v>
      </c>
      <c r="BK137" s="184">
        <f>ROUND(I137*H137,2)</f>
        <v>6159.1099999999997</v>
      </c>
      <c r="BL137" s="18" t="s">
        <v>180</v>
      </c>
      <c r="BM137" s="183" t="s">
        <v>371</v>
      </c>
    </row>
    <row r="138" s="2" customFormat="1" ht="16.5" customHeight="1">
      <c r="A138" s="33"/>
      <c r="B138" s="171"/>
      <c r="C138" s="193" t="s">
        <v>177</v>
      </c>
      <c r="D138" s="193" t="s">
        <v>182</v>
      </c>
      <c r="E138" s="194" t="s">
        <v>372</v>
      </c>
      <c r="F138" s="195" t="s">
        <v>373</v>
      </c>
      <c r="G138" s="196" t="s">
        <v>165</v>
      </c>
      <c r="H138" s="197">
        <v>156.96799999999999</v>
      </c>
      <c r="I138" s="198">
        <v>26.699999999999999</v>
      </c>
      <c r="J138" s="198">
        <f>ROUND(I138*H138,2)</f>
        <v>4191.0500000000002</v>
      </c>
      <c r="K138" s="199"/>
      <c r="L138" s="200"/>
      <c r="M138" s="201" t="s">
        <v>1</v>
      </c>
      <c r="N138" s="202" t="s">
        <v>37</v>
      </c>
      <c r="O138" s="181">
        <v>0</v>
      </c>
      <c r="P138" s="181">
        <f>O138*H138</f>
        <v>0</v>
      </c>
      <c r="Q138" s="181">
        <v>0.00029999999999999997</v>
      </c>
      <c r="R138" s="181">
        <f>Q138*H138</f>
        <v>0.047090399999999991</v>
      </c>
      <c r="S138" s="181">
        <v>0</v>
      </c>
      <c r="T138" s="182">
        <f>S138*H138</f>
        <v>0</v>
      </c>
      <c r="U138" s="33"/>
      <c r="V138" s="33"/>
      <c r="W138" s="33"/>
      <c r="X138" s="33"/>
      <c r="Y138" s="33"/>
      <c r="Z138" s="33"/>
      <c r="AA138" s="33"/>
      <c r="AB138" s="33"/>
      <c r="AC138" s="33"/>
      <c r="AD138" s="33"/>
      <c r="AE138" s="33"/>
      <c r="AR138" s="183" t="s">
        <v>185</v>
      </c>
      <c r="AT138" s="183" t="s">
        <v>182</v>
      </c>
      <c r="AU138" s="183" t="s">
        <v>81</v>
      </c>
      <c r="AY138" s="18" t="s">
        <v>134</v>
      </c>
      <c r="BE138" s="184">
        <f>IF(N138="základní",J138,0)</f>
        <v>4191.0500000000002</v>
      </c>
      <c r="BF138" s="184">
        <f>IF(N138="snížená",J138,0)</f>
        <v>0</v>
      </c>
      <c r="BG138" s="184">
        <f>IF(N138="zákl. přenesená",J138,0)</f>
        <v>0</v>
      </c>
      <c r="BH138" s="184">
        <f>IF(N138="sníž. přenesená",J138,0)</f>
        <v>0</v>
      </c>
      <c r="BI138" s="184">
        <f>IF(N138="nulová",J138,0)</f>
        <v>0</v>
      </c>
      <c r="BJ138" s="18" t="s">
        <v>79</v>
      </c>
      <c r="BK138" s="184">
        <f>ROUND(I138*H138,2)</f>
        <v>4191.0500000000002</v>
      </c>
      <c r="BL138" s="18" t="s">
        <v>180</v>
      </c>
      <c r="BM138" s="183" t="s">
        <v>374</v>
      </c>
    </row>
    <row r="139" s="13" customFormat="1">
      <c r="A139" s="13"/>
      <c r="B139" s="185"/>
      <c r="C139" s="13"/>
      <c r="D139" s="186" t="s">
        <v>159</v>
      </c>
      <c r="E139" s="187" t="s">
        <v>1</v>
      </c>
      <c r="F139" s="188" t="s">
        <v>375</v>
      </c>
      <c r="G139" s="13"/>
      <c r="H139" s="189">
        <v>156.96799999999999</v>
      </c>
      <c r="I139" s="13"/>
      <c r="J139" s="13"/>
      <c r="K139" s="13"/>
      <c r="L139" s="185"/>
      <c r="M139" s="190"/>
      <c r="N139" s="191"/>
      <c r="O139" s="191"/>
      <c r="P139" s="191"/>
      <c r="Q139" s="191"/>
      <c r="R139" s="191"/>
      <c r="S139" s="191"/>
      <c r="T139" s="192"/>
      <c r="U139" s="13"/>
      <c r="V139" s="13"/>
      <c r="W139" s="13"/>
      <c r="X139" s="13"/>
      <c r="Y139" s="13"/>
      <c r="Z139" s="13"/>
      <c r="AA139" s="13"/>
      <c r="AB139" s="13"/>
      <c r="AC139" s="13"/>
      <c r="AD139" s="13"/>
      <c r="AE139" s="13"/>
      <c r="AT139" s="187" t="s">
        <v>159</v>
      </c>
      <c r="AU139" s="187" t="s">
        <v>81</v>
      </c>
      <c r="AV139" s="13" t="s">
        <v>81</v>
      </c>
      <c r="AW139" s="13" t="s">
        <v>27</v>
      </c>
      <c r="AX139" s="13" t="s">
        <v>79</v>
      </c>
      <c r="AY139" s="187" t="s">
        <v>134</v>
      </c>
    </row>
    <row r="140" s="2" customFormat="1" ht="16.5" customHeight="1">
      <c r="A140" s="33"/>
      <c r="B140" s="171"/>
      <c r="C140" s="172" t="s">
        <v>161</v>
      </c>
      <c r="D140" s="172" t="s">
        <v>137</v>
      </c>
      <c r="E140" s="173" t="s">
        <v>376</v>
      </c>
      <c r="F140" s="174" t="s">
        <v>377</v>
      </c>
      <c r="G140" s="175" t="s">
        <v>149</v>
      </c>
      <c r="H140" s="176">
        <v>0.047</v>
      </c>
      <c r="I140" s="177">
        <v>988</v>
      </c>
      <c r="J140" s="177">
        <f>ROUND(I140*H140,2)</f>
        <v>46.439999999999998</v>
      </c>
      <c r="K140" s="178"/>
      <c r="L140" s="34"/>
      <c r="M140" s="203" t="s">
        <v>1</v>
      </c>
      <c r="N140" s="204" t="s">
        <v>37</v>
      </c>
      <c r="O140" s="205">
        <v>1.567</v>
      </c>
      <c r="P140" s="205">
        <f>O140*H140</f>
        <v>0.073648999999999992</v>
      </c>
      <c r="Q140" s="205">
        <v>0</v>
      </c>
      <c r="R140" s="205">
        <f>Q140*H140</f>
        <v>0</v>
      </c>
      <c r="S140" s="205">
        <v>0</v>
      </c>
      <c r="T140" s="206">
        <f>S140*H140</f>
        <v>0</v>
      </c>
      <c r="U140" s="33"/>
      <c r="V140" s="33"/>
      <c r="W140" s="33"/>
      <c r="X140" s="33"/>
      <c r="Y140" s="33"/>
      <c r="Z140" s="33"/>
      <c r="AA140" s="33"/>
      <c r="AB140" s="33"/>
      <c r="AC140" s="33"/>
      <c r="AD140" s="33"/>
      <c r="AE140" s="33"/>
      <c r="AR140" s="183" t="s">
        <v>180</v>
      </c>
      <c r="AT140" s="183" t="s">
        <v>137</v>
      </c>
      <c r="AU140" s="183" t="s">
        <v>81</v>
      </c>
      <c r="AY140" s="18" t="s">
        <v>134</v>
      </c>
      <c r="BE140" s="184">
        <f>IF(N140="základní",J140,0)</f>
        <v>46.439999999999998</v>
      </c>
      <c r="BF140" s="184">
        <f>IF(N140="snížená",J140,0)</f>
        <v>0</v>
      </c>
      <c r="BG140" s="184">
        <f>IF(N140="zákl. přenesená",J140,0)</f>
        <v>0</v>
      </c>
      <c r="BH140" s="184">
        <f>IF(N140="sníž. přenesená",J140,0)</f>
        <v>0</v>
      </c>
      <c r="BI140" s="184">
        <f>IF(N140="nulová",J140,0)</f>
        <v>0</v>
      </c>
      <c r="BJ140" s="18" t="s">
        <v>79</v>
      </c>
      <c r="BK140" s="184">
        <f>ROUND(I140*H140,2)</f>
        <v>46.439999999999998</v>
      </c>
      <c r="BL140" s="18" t="s">
        <v>180</v>
      </c>
      <c r="BM140" s="183" t="s">
        <v>378</v>
      </c>
    </row>
    <row r="141" s="2" customFormat="1" ht="6.96" customHeight="1">
      <c r="A141" s="33"/>
      <c r="B141" s="54"/>
      <c r="C141" s="55"/>
      <c r="D141" s="55"/>
      <c r="E141" s="55"/>
      <c r="F141" s="55"/>
      <c r="G141" s="55"/>
      <c r="H141" s="55"/>
      <c r="I141" s="55"/>
      <c r="J141" s="55"/>
      <c r="K141" s="55"/>
      <c r="L141" s="34"/>
      <c r="M141" s="33"/>
      <c r="O141" s="33"/>
      <c r="P141" s="33"/>
      <c r="Q141" s="33"/>
      <c r="R141" s="33"/>
      <c r="S141" s="33"/>
      <c r="T141" s="33"/>
      <c r="U141" s="33"/>
      <c r="V141" s="33"/>
      <c r="W141" s="33"/>
      <c r="X141" s="33"/>
      <c r="Y141" s="33"/>
      <c r="Z141" s="33"/>
      <c r="AA141" s="33"/>
      <c r="AB141" s="33"/>
      <c r="AC141" s="33"/>
      <c r="AD141" s="33"/>
      <c r="AE141" s="33"/>
    </row>
  </sheetData>
  <autoFilter ref="C124:K140"/>
  <mergeCells count="8">
    <mergeCell ref="E7:H7"/>
    <mergeCell ref="E9:H9"/>
    <mergeCell ref="E27:H27"/>
    <mergeCell ref="E85:H85"/>
    <mergeCell ref="E87:H87"/>
    <mergeCell ref="E115:H115"/>
    <mergeCell ref="E117:H11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 customWidth="1"/>
    <col min="10" max="10" width="20.16016" style="1" customWidth="1"/>
    <col min="11" max="11" width="20.16016"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8"/>
    </row>
    <row r="2" s="1" customFormat="1" ht="36.96" customHeight="1">
      <c r="L2" s="17" t="s">
        <v>5</v>
      </c>
      <c r="M2" s="1"/>
      <c r="N2" s="1"/>
      <c r="O2" s="1"/>
      <c r="P2" s="1"/>
      <c r="Q2" s="1"/>
      <c r="R2" s="1"/>
      <c r="S2" s="1"/>
      <c r="T2" s="1"/>
      <c r="U2" s="1"/>
      <c r="V2" s="1"/>
      <c r="AT2" s="18" t="s">
        <v>93</v>
      </c>
      <c r="AZ2" s="217" t="s">
        <v>379</v>
      </c>
      <c r="BA2" s="217" t="s">
        <v>380</v>
      </c>
      <c r="BB2" s="217" t="s">
        <v>165</v>
      </c>
      <c r="BC2" s="217" t="s">
        <v>381</v>
      </c>
      <c r="BD2" s="217" t="s">
        <v>146</v>
      </c>
    </row>
    <row r="3" s="1" customFormat="1" ht="6.96" customHeight="1">
      <c r="B3" s="19"/>
      <c r="C3" s="20"/>
      <c r="D3" s="20"/>
      <c r="E3" s="20"/>
      <c r="F3" s="20"/>
      <c r="G3" s="20"/>
      <c r="H3" s="20"/>
      <c r="I3" s="20"/>
      <c r="J3" s="20"/>
      <c r="K3" s="20"/>
      <c r="L3" s="21"/>
      <c r="AT3" s="18" t="s">
        <v>81</v>
      </c>
    </row>
    <row r="4" s="1" customFormat="1" ht="24.96" customHeight="1">
      <c r="B4" s="21"/>
      <c r="D4" s="22" t="s">
        <v>101</v>
      </c>
      <c r="L4" s="21"/>
      <c r="M4" s="119" t="s">
        <v>10</v>
      </c>
      <c r="AT4" s="18" t="s">
        <v>3</v>
      </c>
    </row>
    <row r="5" s="1" customFormat="1" ht="6.96" customHeight="1">
      <c r="B5" s="21"/>
      <c r="L5" s="21"/>
    </row>
    <row r="6" s="1" customFormat="1" ht="12" customHeight="1">
      <c r="B6" s="21"/>
      <c r="D6" s="28" t="s">
        <v>14</v>
      </c>
      <c r="L6" s="21"/>
    </row>
    <row r="7" s="1" customFormat="1" ht="16.5" customHeight="1">
      <c r="B7" s="21"/>
      <c r="E7" s="120" t="str">
        <f>'Rekapitulace stavby'!K6</f>
        <v>02 - BIM rozpočet</v>
      </c>
      <c r="F7" s="28"/>
      <c r="G7" s="28"/>
      <c r="H7" s="28"/>
      <c r="L7" s="21"/>
    </row>
    <row r="8" s="2" customFormat="1" ht="12" customHeight="1">
      <c r="A8" s="33"/>
      <c r="B8" s="34"/>
      <c r="C8" s="33"/>
      <c r="D8" s="28" t="s">
        <v>102</v>
      </c>
      <c r="E8" s="33"/>
      <c r="F8" s="33"/>
      <c r="G8" s="33"/>
      <c r="H8" s="33"/>
      <c r="I8" s="33"/>
      <c r="J8" s="33"/>
      <c r="K8" s="33"/>
      <c r="L8" s="49"/>
      <c r="S8" s="33"/>
      <c r="T8" s="33"/>
      <c r="U8" s="33"/>
      <c r="V8" s="33"/>
      <c r="W8" s="33"/>
      <c r="X8" s="33"/>
      <c r="Y8" s="33"/>
      <c r="Z8" s="33"/>
      <c r="AA8" s="33"/>
      <c r="AB8" s="33"/>
      <c r="AC8" s="33"/>
      <c r="AD8" s="33"/>
      <c r="AE8" s="33"/>
    </row>
    <row r="9" s="2" customFormat="1" ht="16.5" customHeight="1">
      <c r="A9" s="33"/>
      <c r="B9" s="34"/>
      <c r="C9" s="33"/>
      <c r="D9" s="33"/>
      <c r="E9" s="61" t="s">
        <v>382</v>
      </c>
      <c r="F9" s="33"/>
      <c r="G9" s="33"/>
      <c r="H9" s="33"/>
      <c r="I9" s="33"/>
      <c r="J9" s="33"/>
      <c r="K9" s="33"/>
      <c r="L9" s="49"/>
      <c r="S9" s="33"/>
      <c r="T9" s="33"/>
      <c r="U9" s="33"/>
      <c r="V9" s="33"/>
      <c r="W9" s="33"/>
      <c r="X9" s="33"/>
      <c r="Y9" s="33"/>
      <c r="Z9" s="33"/>
      <c r="AA9" s="33"/>
      <c r="AB9" s="33"/>
      <c r="AC9" s="33"/>
      <c r="AD9" s="33"/>
      <c r="AE9" s="33"/>
    </row>
    <row r="10" s="2" customFormat="1">
      <c r="A10" s="33"/>
      <c r="B10" s="34"/>
      <c r="C10" s="33"/>
      <c r="D10" s="33"/>
      <c r="E10" s="33"/>
      <c r="F10" s="33"/>
      <c r="G10" s="33"/>
      <c r="H10" s="33"/>
      <c r="I10" s="33"/>
      <c r="J10" s="33"/>
      <c r="K10" s="33"/>
      <c r="L10" s="49"/>
      <c r="S10" s="33"/>
      <c r="T10" s="33"/>
      <c r="U10" s="33"/>
      <c r="V10" s="33"/>
      <c r="W10" s="33"/>
      <c r="X10" s="33"/>
      <c r="Y10" s="33"/>
      <c r="Z10" s="33"/>
      <c r="AA10" s="33"/>
      <c r="AB10" s="33"/>
      <c r="AC10" s="33"/>
      <c r="AD10" s="33"/>
      <c r="AE10" s="33"/>
    </row>
    <row r="11" s="2" customFormat="1" ht="12" customHeight="1">
      <c r="A11" s="33"/>
      <c r="B11" s="34"/>
      <c r="C11" s="33"/>
      <c r="D11" s="28" t="s">
        <v>16</v>
      </c>
      <c r="E11" s="33"/>
      <c r="F11" s="25" t="s">
        <v>1</v>
      </c>
      <c r="G11" s="33"/>
      <c r="H11" s="33"/>
      <c r="I11" s="28" t="s">
        <v>17</v>
      </c>
      <c r="J11" s="25" t="s">
        <v>1</v>
      </c>
      <c r="K11" s="33"/>
      <c r="L11" s="49"/>
      <c r="S11" s="33"/>
      <c r="T11" s="33"/>
      <c r="U11" s="33"/>
      <c r="V11" s="33"/>
      <c r="W11" s="33"/>
      <c r="X11" s="33"/>
      <c r="Y11" s="33"/>
      <c r="Z11" s="33"/>
      <c r="AA11" s="33"/>
      <c r="AB11" s="33"/>
      <c r="AC11" s="33"/>
      <c r="AD11" s="33"/>
      <c r="AE11" s="33"/>
    </row>
    <row r="12" s="2" customFormat="1" ht="12" customHeight="1">
      <c r="A12" s="33"/>
      <c r="B12" s="34"/>
      <c r="C12" s="33"/>
      <c r="D12" s="28" t="s">
        <v>18</v>
      </c>
      <c r="E12" s="33"/>
      <c r="F12" s="25" t="s">
        <v>19</v>
      </c>
      <c r="G12" s="33"/>
      <c r="H12" s="33"/>
      <c r="I12" s="28" t="s">
        <v>20</v>
      </c>
      <c r="J12" s="63" t="str">
        <f>'Rekapitulace stavby'!AN8</f>
        <v>12. 5. 2020</v>
      </c>
      <c r="K12" s="33"/>
      <c r="L12" s="49"/>
      <c r="S12" s="33"/>
      <c r="T12" s="33"/>
      <c r="U12" s="33"/>
      <c r="V12" s="33"/>
      <c r="W12" s="33"/>
      <c r="X12" s="33"/>
      <c r="Y12" s="33"/>
      <c r="Z12" s="33"/>
      <c r="AA12" s="33"/>
      <c r="AB12" s="33"/>
      <c r="AC12" s="33"/>
      <c r="AD12" s="33"/>
      <c r="AE12" s="33"/>
    </row>
    <row r="13" s="2" customFormat="1" ht="10.8" customHeight="1">
      <c r="A13" s="33"/>
      <c r="B13" s="34"/>
      <c r="C13" s="33"/>
      <c r="D13" s="33"/>
      <c r="E13" s="33"/>
      <c r="F13" s="33"/>
      <c r="G13" s="33"/>
      <c r="H13" s="33"/>
      <c r="I13" s="33"/>
      <c r="J13" s="33"/>
      <c r="K13" s="33"/>
      <c r="L13" s="49"/>
      <c r="S13" s="33"/>
      <c r="T13" s="33"/>
      <c r="U13" s="33"/>
      <c r="V13" s="33"/>
      <c r="W13" s="33"/>
      <c r="X13" s="33"/>
      <c r="Y13" s="33"/>
      <c r="Z13" s="33"/>
      <c r="AA13" s="33"/>
      <c r="AB13" s="33"/>
      <c r="AC13" s="33"/>
      <c r="AD13" s="33"/>
      <c r="AE13" s="33"/>
    </row>
    <row r="14" s="2" customFormat="1" ht="12" customHeight="1">
      <c r="A14" s="33"/>
      <c r="B14" s="34"/>
      <c r="C14" s="33"/>
      <c r="D14" s="28" t="s">
        <v>22</v>
      </c>
      <c r="E14" s="33"/>
      <c r="F14" s="33"/>
      <c r="G14" s="33"/>
      <c r="H14" s="33"/>
      <c r="I14" s="28" t="s">
        <v>23</v>
      </c>
      <c r="J14" s="25" t="s">
        <v>1</v>
      </c>
      <c r="K14" s="33"/>
      <c r="L14" s="49"/>
      <c r="S14" s="33"/>
      <c r="T14" s="33"/>
      <c r="U14" s="33"/>
      <c r="V14" s="33"/>
      <c r="W14" s="33"/>
      <c r="X14" s="33"/>
      <c r="Y14" s="33"/>
      <c r="Z14" s="33"/>
      <c r="AA14" s="33"/>
      <c r="AB14" s="33"/>
      <c r="AC14" s="33"/>
      <c r="AD14" s="33"/>
      <c r="AE14" s="33"/>
    </row>
    <row r="15" s="2" customFormat="1" ht="18" customHeight="1">
      <c r="A15" s="33"/>
      <c r="B15" s="34"/>
      <c r="C15" s="33"/>
      <c r="D15" s="33"/>
      <c r="E15" s="25" t="s">
        <v>19</v>
      </c>
      <c r="F15" s="33"/>
      <c r="G15" s="33"/>
      <c r="H15" s="33"/>
      <c r="I15" s="28" t="s">
        <v>24</v>
      </c>
      <c r="J15" s="25" t="s">
        <v>1</v>
      </c>
      <c r="K15" s="33"/>
      <c r="L15" s="49"/>
      <c r="S15" s="33"/>
      <c r="T15" s="33"/>
      <c r="U15" s="33"/>
      <c r="V15" s="33"/>
      <c r="W15" s="33"/>
      <c r="X15" s="33"/>
      <c r="Y15" s="33"/>
      <c r="Z15" s="33"/>
      <c r="AA15" s="33"/>
      <c r="AB15" s="33"/>
      <c r="AC15" s="33"/>
      <c r="AD15" s="33"/>
      <c r="AE15" s="33"/>
    </row>
    <row r="16" s="2" customFormat="1" ht="6.96" customHeight="1">
      <c r="A16" s="33"/>
      <c r="B16" s="34"/>
      <c r="C16" s="33"/>
      <c r="D16" s="33"/>
      <c r="E16" s="33"/>
      <c r="F16" s="33"/>
      <c r="G16" s="33"/>
      <c r="H16" s="33"/>
      <c r="I16" s="33"/>
      <c r="J16" s="33"/>
      <c r="K16" s="33"/>
      <c r="L16" s="49"/>
      <c r="S16" s="33"/>
      <c r="T16" s="33"/>
      <c r="U16" s="33"/>
      <c r="V16" s="33"/>
      <c r="W16" s="33"/>
      <c r="X16" s="33"/>
      <c r="Y16" s="33"/>
      <c r="Z16" s="33"/>
      <c r="AA16" s="33"/>
      <c r="AB16" s="33"/>
      <c r="AC16" s="33"/>
      <c r="AD16" s="33"/>
      <c r="AE16" s="33"/>
    </row>
    <row r="17" s="2" customFormat="1" ht="12" customHeight="1">
      <c r="A17" s="33"/>
      <c r="B17" s="34"/>
      <c r="C17" s="33"/>
      <c r="D17" s="28" t="s">
        <v>25</v>
      </c>
      <c r="E17" s="33"/>
      <c r="F17" s="33"/>
      <c r="G17" s="33"/>
      <c r="H17" s="33"/>
      <c r="I17" s="28" t="s">
        <v>23</v>
      </c>
      <c r="J17" s="25" t="s">
        <v>1</v>
      </c>
      <c r="K17" s="33"/>
      <c r="L17" s="49"/>
      <c r="S17" s="33"/>
      <c r="T17" s="33"/>
      <c r="U17" s="33"/>
      <c r="V17" s="33"/>
      <c r="W17" s="33"/>
      <c r="X17" s="33"/>
      <c r="Y17" s="33"/>
      <c r="Z17" s="33"/>
      <c r="AA17" s="33"/>
      <c r="AB17" s="33"/>
      <c r="AC17" s="33"/>
      <c r="AD17" s="33"/>
      <c r="AE17" s="33"/>
    </row>
    <row r="18" s="2" customFormat="1" ht="18" customHeight="1">
      <c r="A18" s="33"/>
      <c r="B18" s="34"/>
      <c r="C18" s="33"/>
      <c r="D18" s="33"/>
      <c r="E18" s="25" t="s">
        <v>19</v>
      </c>
      <c r="F18" s="33"/>
      <c r="G18" s="33"/>
      <c r="H18" s="33"/>
      <c r="I18" s="28" t="s">
        <v>24</v>
      </c>
      <c r="J18" s="25" t="s">
        <v>1</v>
      </c>
      <c r="K18" s="33"/>
      <c r="L18" s="49"/>
      <c r="S18" s="33"/>
      <c r="T18" s="33"/>
      <c r="U18" s="33"/>
      <c r="V18" s="33"/>
      <c r="W18" s="33"/>
      <c r="X18" s="33"/>
      <c r="Y18" s="33"/>
      <c r="Z18" s="33"/>
      <c r="AA18" s="33"/>
      <c r="AB18" s="33"/>
      <c r="AC18" s="33"/>
      <c r="AD18" s="33"/>
      <c r="AE18" s="33"/>
    </row>
    <row r="19" s="2" customFormat="1" ht="6.96" customHeight="1">
      <c r="A19" s="33"/>
      <c r="B19" s="34"/>
      <c r="C19" s="33"/>
      <c r="D19" s="33"/>
      <c r="E19" s="33"/>
      <c r="F19" s="33"/>
      <c r="G19" s="33"/>
      <c r="H19" s="33"/>
      <c r="I19" s="33"/>
      <c r="J19" s="33"/>
      <c r="K19" s="33"/>
      <c r="L19" s="49"/>
      <c r="S19" s="33"/>
      <c r="T19" s="33"/>
      <c r="U19" s="33"/>
      <c r="V19" s="33"/>
      <c r="W19" s="33"/>
      <c r="X19" s="33"/>
      <c r="Y19" s="33"/>
      <c r="Z19" s="33"/>
      <c r="AA19" s="33"/>
      <c r="AB19" s="33"/>
      <c r="AC19" s="33"/>
      <c r="AD19" s="33"/>
      <c r="AE19" s="33"/>
    </row>
    <row r="20" s="2" customFormat="1" ht="12" customHeight="1">
      <c r="A20" s="33"/>
      <c r="B20" s="34"/>
      <c r="C20" s="33"/>
      <c r="D20" s="28" t="s">
        <v>26</v>
      </c>
      <c r="E20" s="33"/>
      <c r="F20" s="33"/>
      <c r="G20" s="33"/>
      <c r="H20" s="33"/>
      <c r="I20" s="28" t="s">
        <v>23</v>
      </c>
      <c r="J20" s="25" t="s">
        <v>1</v>
      </c>
      <c r="K20" s="33"/>
      <c r="L20" s="49"/>
      <c r="S20" s="33"/>
      <c r="T20" s="33"/>
      <c r="U20" s="33"/>
      <c r="V20" s="33"/>
      <c r="W20" s="33"/>
      <c r="X20" s="33"/>
      <c r="Y20" s="33"/>
      <c r="Z20" s="33"/>
      <c r="AA20" s="33"/>
      <c r="AB20" s="33"/>
      <c r="AC20" s="33"/>
      <c r="AD20" s="33"/>
      <c r="AE20" s="33"/>
    </row>
    <row r="21" s="2" customFormat="1" ht="18" customHeight="1">
      <c r="A21" s="33"/>
      <c r="B21" s="34"/>
      <c r="C21" s="33"/>
      <c r="D21" s="33"/>
      <c r="E21" s="25" t="s">
        <v>19</v>
      </c>
      <c r="F21" s="33"/>
      <c r="G21" s="33"/>
      <c r="H21" s="33"/>
      <c r="I21" s="28" t="s">
        <v>24</v>
      </c>
      <c r="J21" s="25" t="s">
        <v>1</v>
      </c>
      <c r="K21" s="33"/>
      <c r="L21" s="49"/>
      <c r="S21" s="33"/>
      <c r="T21" s="33"/>
      <c r="U21" s="33"/>
      <c r="V21" s="33"/>
      <c r="W21" s="33"/>
      <c r="X21" s="33"/>
      <c r="Y21" s="33"/>
      <c r="Z21" s="33"/>
      <c r="AA21" s="33"/>
      <c r="AB21" s="33"/>
      <c r="AC21" s="33"/>
      <c r="AD21" s="33"/>
      <c r="AE21" s="33"/>
    </row>
    <row r="22" s="2" customFormat="1" ht="6.96" customHeight="1">
      <c r="A22" s="33"/>
      <c r="B22" s="34"/>
      <c r="C22" s="33"/>
      <c r="D22" s="33"/>
      <c r="E22" s="33"/>
      <c r="F22" s="33"/>
      <c r="G22" s="33"/>
      <c r="H22" s="33"/>
      <c r="I22" s="33"/>
      <c r="J22" s="33"/>
      <c r="K22" s="33"/>
      <c r="L22" s="49"/>
      <c r="S22" s="33"/>
      <c r="T22" s="33"/>
      <c r="U22" s="33"/>
      <c r="V22" s="33"/>
      <c r="W22" s="33"/>
      <c r="X22" s="33"/>
      <c r="Y22" s="33"/>
      <c r="Z22" s="33"/>
      <c r="AA22" s="33"/>
      <c r="AB22" s="33"/>
      <c r="AC22" s="33"/>
      <c r="AD22" s="33"/>
      <c r="AE22" s="33"/>
    </row>
    <row r="23" s="2" customFormat="1" ht="12" customHeight="1">
      <c r="A23" s="33"/>
      <c r="B23" s="34"/>
      <c r="C23" s="33"/>
      <c r="D23" s="28" t="s">
        <v>28</v>
      </c>
      <c r="E23" s="33"/>
      <c r="F23" s="33"/>
      <c r="G23" s="33"/>
      <c r="H23" s="33"/>
      <c r="I23" s="28" t="s">
        <v>23</v>
      </c>
      <c r="J23" s="25" t="s">
        <v>1</v>
      </c>
      <c r="K23" s="33"/>
      <c r="L23" s="49"/>
      <c r="S23" s="33"/>
      <c r="T23" s="33"/>
      <c r="U23" s="33"/>
      <c r="V23" s="33"/>
      <c r="W23" s="33"/>
      <c r="X23" s="33"/>
      <c r="Y23" s="33"/>
      <c r="Z23" s="33"/>
      <c r="AA23" s="33"/>
      <c r="AB23" s="33"/>
      <c r="AC23" s="33"/>
      <c r="AD23" s="33"/>
      <c r="AE23" s="33"/>
    </row>
    <row r="24" s="2" customFormat="1" ht="18" customHeight="1">
      <c r="A24" s="33"/>
      <c r="B24" s="34"/>
      <c r="C24" s="33"/>
      <c r="D24" s="33"/>
      <c r="E24" s="25" t="s">
        <v>19</v>
      </c>
      <c r="F24" s="33"/>
      <c r="G24" s="33"/>
      <c r="H24" s="33"/>
      <c r="I24" s="28" t="s">
        <v>24</v>
      </c>
      <c r="J24" s="25" t="s">
        <v>1</v>
      </c>
      <c r="K24" s="33"/>
      <c r="L24" s="49"/>
      <c r="S24" s="33"/>
      <c r="T24" s="33"/>
      <c r="U24" s="33"/>
      <c r="V24" s="33"/>
      <c r="W24" s="33"/>
      <c r="X24" s="33"/>
      <c r="Y24" s="33"/>
      <c r="Z24" s="33"/>
      <c r="AA24" s="33"/>
      <c r="AB24" s="33"/>
      <c r="AC24" s="33"/>
      <c r="AD24" s="33"/>
      <c r="AE24" s="33"/>
    </row>
    <row r="25" s="2" customFormat="1" ht="6.96" customHeight="1">
      <c r="A25" s="33"/>
      <c r="B25" s="34"/>
      <c r="C25" s="33"/>
      <c r="D25" s="33"/>
      <c r="E25" s="33"/>
      <c r="F25" s="33"/>
      <c r="G25" s="33"/>
      <c r="H25" s="33"/>
      <c r="I25" s="33"/>
      <c r="J25" s="33"/>
      <c r="K25" s="33"/>
      <c r="L25" s="49"/>
      <c r="S25" s="33"/>
      <c r="T25" s="33"/>
      <c r="U25" s="33"/>
      <c r="V25" s="33"/>
      <c r="W25" s="33"/>
      <c r="X25" s="33"/>
      <c r="Y25" s="33"/>
      <c r="Z25" s="33"/>
      <c r="AA25" s="33"/>
      <c r="AB25" s="33"/>
      <c r="AC25" s="33"/>
      <c r="AD25" s="33"/>
      <c r="AE25" s="33"/>
    </row>
    <row r="26" s="2" customFormat="1" ht="12" customHeight="1">
      <c r="A26" s="33"/>
      <c r="B26" s="34"/>
      <c r="C26" s="33"/>
      <c r="D26" s="28" t="s">
        <v>29</v>
      </c>
      <c r="E26" s="33"/>
      <c r="F26" s="33"/>
      <c r="G26" s="33"/>
      <c r="H26" s="33"/>
      <c r="I26" s="33"/>
      <c r="J26" s="33"/>
      <c r="K26" s="33"/>
      <c r="L26" s="49"/>
      <c r="S26" s="33"/>
      <c r="T26" s="33"/>
      <c r="U26" s="33"/>
      <c r="V26" s="33"/>
      <c r="W26" s="33"/>
      <c r="X26" s="33"/>
      <c r="Y26" s="33"/>
      <c r="Z26" s="33"/>
      <c r="AA26" s="33"/>
      <c r="AB26" s="33"/>
      <c r="AC26" s="33"/>
      <c r="AD26" s="33"/>
      <c r="AE26" s="33"/>
    </row>
    <row r="27" s="8" customFormat="1" ht="16.5" customHeight="1">
      <c r="A27" s="121"/>
      <c r="B27" s="122"/>
      <c r="C27" s="121"/>
      <c r="D27" s="121"/>
      <c r="E27" s="29" t="s">
        <v>1</v>
      </c>
      <c r="F27" s="29"/>
      <c r="G27" s="29"/>
      <c r="H27" s="29"/>
      <c r="I27" s="121"/>
      <c r="J27" s="121"/>
      <c r="K27" s="121"/>
      <c r="L27" s="123"/>
      <c r="S27" s="121"/>
      <c r="T27" s="121"/>
      <c r="U27" s="121"/>
      <c r="V27" s="121"/>
      <c r="W27" s="121"/>
      <c r="X27" s="121"/>
      <c r="Y27" s="121"/>
      <c r="Z27" s="121"/>
      <c r="AA27" s="121"/>
      <c r="AB27" s="121"/>
      <c r="AC27" s="121"/>
      <c r="AD27" s="121"/>
      <c r="AE27" s="121"/>
    </row>
    <row r="28" s="2" customFormat="1" ht="6.96" customHeight="1">
      <c r="A28" s="33"/>
      <c r="B28" s="34"/>
      <c r="C28" s="33"/>
      <c r="D28" s="33"/>
      <c r="E28" s="33"/>
      <c r="F28" s="33"/>
      <c r="G28" s="33"/>
      <c r="H28" s="33"/>
      <c r="I28" s="33"/>
      <c r="J28" s="33"/>
      <c r="K28" s="33"/>
      <c r="L28" s="49"/>
      <c r="S28" s="33"/>
      <c r="T28" s="33"/>
      <c r="U28" s="33"/>
      <c r="V28" s="33"/>
      <c r="W28" s="33"/>
      <c r="X28" s="33"/>
      <c r="Y28" s="33"/>
      <c r="Z28" s="33"/>
      <c r="AA28" s="33"/>
      <c r="AB28" s="33"/>
      <c r="AC28" s="33"/>
      <c r="AD28" s="33"/>
      <c r="AE28" s="33"/>
    </row>
    <row r="29" s="2" customFormat="1" ht="6.96" customHeight="1">
      <c r="A29" s="33"/>
      <c r="B29" s="34"/>
      <c r="C29" s="33"/>
      <c r="D29" s="84"/>
      <c r="E29" s="84"/>
      <c r="F29" s="84"/>
      <c r="G29" s="84"/>
      <c r="H29" s="84"/>
      <c r="I29" s="84"/>
      <c r="J29" s="84"/>
      <c r="K29" s="84"/>
      <c r="L29" s="49"/>
      <c r="S29" s="33"/>
      <c r="T29" s="33"/>
      <c r="U29" s="33"/>
      <c r="V29" s="33"/>
      <c r="W29" s="33"/>
      <c r="X29" s="33"/>
      <c r="Y29" s="33"/>
      <c r="Z29" s="33"/>
      <c r="AA29" s="33"/>
      <c r="AB29" s="33"/>
      <c r="AC29" s="33"/>
      <c r="AD29" s="33"/>
      <c r="AE29" s="33"/>
    </row>
    <row r="30" s="2" customFormat="1" ht="14.4" customHeight="1">
      <c r="A30" s="33"/>
      <c r="B30" s="34"/>
      <c r="C30" s="33"/>
      <c r="D30" s="25" t="s">
        <v>104</v>
      </c>
      <c r="E30" s="33"/>
      <c r="F30" s="33"/>
      <c r="G30" s="33"/>
      <c r="H30" s="33"/>
      <c r="I30" s="33"/>
      <c r="J30" s="32">
        <f>J96</f>
        <v>165093.51000000001</v>
      </c>
      <c r="K30" s="33"/>
      <c r="L30" s="49"/>
      <c r="S30" s="33"/>
      <c r="T30" s="33"/>
      <c r="U30" s="33"/>
      <c r="V30" s="33"/>
      <c r="W30" s="33"/>
      <c r="X30" s="33"/>
      <c r="Y30" s="33"/>
      <c r="Z30" s="33"/>
      <c r="AA30" s="33"/>
      <c r="AB30" s="33"/>
      <c r="AC30" s="33"/>
      <c r="AD30" s="33"/>
      <c r="AE30" s="33"/>
    </row>
    <row r="31" s="2" customFormat="1" ht="14.4" customHeight="1">
      <c r="A31" s="33"/>
      <c r="B31" s="34"/>
      <c r="C31" s="33"/>
      <c r="D31" s="31" t="s">
        <v>105</v>
      </c>
      <c r="E31" s="33"/>
      <c r="F31" s="33"/>
      <c r="G31" s="33"/>
      <c r="H31" s="33"/>
      <c r="I31" s="33"/>
      <c r="J31" s="32">
        <f>J106</f>
        <v>0</v>
      </c>
      <c r="K31" s="33"/>
      <c r="L31" s="49"/>
      <c r="S31" s="33"/>
      <c r="T31" s="33"/>
      <c r="U31" s="33"/>
      <c r="V31" s="33"/>
      <c r="W31" s="33"/>
      <c r="X31" s="33"/>
      <c r="Y31" s="33"/>
      <c r="Z31" s="33"/>
      <c r="AA31" s="33"/>
      <c r="AB31" s="33"/>
      <c r="AC31" s="33"/>
      <c r="AD31" s="33"/>
      <c r="AE31" s="33"/>
    </row>
    <row r="32" s="2" customFormat="1" ht="25.44" customHeight="1">
      <c r="A32" s="33"/>
      <c r="B32" s="34"/>
      <c r="C32" s="33"/>
      <c r="D32" s="124" t="s">
        <v>32</v>
      </c>
      <c r="E32" s="33"/>
      <c r="F32" s="33"/>
      <c r="G32" s="33"/>
      <c r="H32" s="33"/>
      <c r="I32" s="33"/>
      <c r="J32" s="90">
        <f>ROUND(J30 + J31, 2)</f>
        <v>165093.51000000001</v>
      </c>
      <c r="K32" s="33"/>
      <c r="L32" s="49"/>
      <c r="S32" s="33"/>
      <c r="T32" s="33"/>
      <c r="U32" s="33"/>
      <c r="V32" s="33"/>
      <c r="W32" s="33"/>
      <c r="X32" s="33"/>
      <c r="Y32" s="33"/>
      <c r="Z32" s="33"/>
      <c r="AA32" s="33"/>
      <c r="AB32" s="33"/>
      <c r="AC32" s="33"/>
      <c r="AD32" s="33"/>
      <c r="AE32" s="33"/>
    </row>
    <row r="33" s="2" customFormat="1" ht="6.96" customHeight="1">
      <c r="A33" s="33"/>
      <c r="B33" s="34"/>
      <c r="C33" s="33"/>
      <c r="D33" s="84"/>
      <c r="E33" s="84"/>
      <c r="F33" s="84"/>
      <c r="G33" s="84"/>
      <c r="H33" s="84"/>
      <c r="I33" s="84"/>
      <c r="J33" s="84"/>
      <c r="K33" s="84"/>
      <c r="L33" s="49"/>
      <c r="S33" s="33"/>
      <c r="T33" s="33"/>
      <c r="U33" s="33"/>
      <c r="V33" s="33"/>
      <c r="W33" s="33"/>
      <c r="X33" s="33"/>
      <c r="Y33" s="33"/>
      <c r="Z33" s="33"/>
      <c r="AA33" s="33"/>
      <c r="AB33" s="33"/>
      <c r="AC33" s="33"/>
      <c r="AD33" s="33"/>
      <c r="AE33" s="33"/>
    </row>
    <row r="34" s="2" customFormat="1" ht="14.4" customHeight="1">
      <c r="A34" s="33"/>
      <c r="B34" s="34"/>
      <c r="C34" s="33"/>
      <c r="D34" s="33"/>
      <c r="E34" s="33"/>
      <c r="F34" s="38" t="s">
        <v>34</v>
      </c>
      <c r="G34" s="33"/>
      <c r="H34" s="33"/>
      <c r="I34" s="38" t="s">
        <v>33</v>
      </c>
      <c r="J34" s="38" t="s">
        <v>35</v>
      </c>
      <c r="K34" s="33"/>
      <c r="L34" s="49"/>
      <c r="S34" s="33"/>
      <c r="T34" s="33"/>
      <c r="U34" s="33"/>
      <c r="V34" s="33"/>
      <c r="W34" s="33"/>
      <c r="X34" s="33"/>
      <c r="Y34" s="33"/>
      <c r="Z34" s="33"/>
      <c r="AA34" s="33"/>
      <c r="AB34" s="33"/>
      <c r="AC34" s="33"/>
      <c r="AD34" s="33"/>
      <c r="AE34" s="33"/>
    </row>
    <row r="35" s="2" customFormat="1" ht="14.4" customHeight="1">
      <c r="A35" s="33"/>
      <c r="B35" s="34"/>
      <c r="C35" s="33"/>
      <c r="D35" s="125" t="s">
        <v>36</v>
      </c>
      <c r="E35" s="28" t="s">
        <v>37</v>
      </c>
      <c r="F35" s="126">
        <f>ROUND((SUM(BE106:BE107) + SUM(BE127:BE163)),  2)</f>
        <v>165093.51000000001</v>
      </c>
      <c r="G35" s="33"/>
      <c r="H35" s="33"/>
      <c r="I35" s="127">
        <v>0.20999999999999999</v>
      </c>
      <c r="J35" s="126">
        <f>ROUND(((SUM(BE106:BE107) + SUM(BE127:BE163))*I35),  2)</f>
        <v>34669.639999999999</v>
      </c>
      <c r="K35" s="33"/>
      <c r="L35" s="49"/>
      <c r="S35" s="33"/>
      <c r="T35" s="33"/>
      <c r="U35" s="33"/>
      <c r="V35" s="33"/>
      <c r="W35" s="33"/>
      <c r="X35" s="33"/>
      <c r="Y35" s="33"/>
      <c r="Z35" s="33"/>
      <c r="AA35" s="33"/>
      <c r="AB35" s="33"/>
      <c r="AC35" s="33"/>
      <c r="AD35" s="33"/>
      <c r="AE35" s="33"/>
    </row>
    <row r="36" s="2" customFormat="1" ht="14.4" customHeight="1">
      <c r="A36" s="33"/>
      <c r="B36" s="34"/>
      <c r="C36" s="33"/>
      <c r="D36" s="33"/>
      <c r="E36" s="28" t="s">
        <v>38</v>
      </c>
      <c r="F36" s="126">
        <f>ROUND((SUM(BF106:BF107) + SUM(BF127:BF163)),  2)</f>
        <v>0</v>
      </c>
      <c r="G36" s="33"/>
      <c r="H36" s="33"/>
      <c r="I36" s="127">
        <v>0.14999999999999999</v>
      </c>
      <c r="J36" s="126">
        <f>ROUND(((SUM(BF106:BF107) + SUM(BF127:BF163))*I36),  2)</f>
        <v>0</v>
      </c>
      <c r="K36" s="33"/>
      <c r="L36" s="49"/>
      <c r="S36" s="33"/>
      <c r="T36" s="33"/>
      <c r="U36" s="33"/>
      <c r="V36" s="33"/>
      <c r="W36" s="33"/>
      <c r="X36" s="33"/>
      <c r="Y36" s="33"/>
      <c r="Z36" s="33"/>
      <c r="AA36" s="33"/>
      <c r="AB36" s="33"/>
      <c r="AC36" s="33"/>
      <c r="AD36" s="33"/>
      <c r="AE36" s="33"/>
    </row>
    <row r="37" hidden="1" s="2" customFormat="1" ht="14.4" customHeight="1">
      <c r="A37" s="33"/>
      <c r="B37" s="34"/>
      <c r="C37" s="33"/>
      <c r="D37" s="33"/>
      <c r="E37" s="28" t="s">
        <v>39</v>
      </c>
      <c r="F37" s="126">
        <f>ROUND((SUM(BG106:BG107) + SUM(BG127:BG163)),  2)</f>
        <v>0</v>
      </c>
      <c r="G37" s="33"/>
      <c r="H37" s="33"/>
      <c r="I37" s="127">
        <v>0.20999999999999999</v>
      </c>
      <c r="J37" s="126">
        <f>0</f>
        <v>0</v>
      </c>
      <c r="K37" s="33"/>
      <c r="L37" s="49"/>
      <c r="S37" s="33"/>
      <c r="T37" s="33"/>
      <c r="U37" s="33"/>
      <c r="V37" s="33"/>
      <c r="W37" s="33"/>
      <c r="X37" s="33"/>
      <c r="Y37" s="33"/>
      <c r="Z37" s="33"/>
      <c r="AA37" s="33"/>
      <c r="AB37" s="33"/>
      <c r="AC37" s="33"/>
      <c r="AD37" s="33"/>
      <c r="AE37" s="33"/>
    </row>
    <row r="38" hidden="1" s="2" customFormat="1" ht="14.4" customHeight="1">
      <c r="A38" s="33"/>
      <c r="B38" s="34"/>
      <c r="C38" s="33"/>
      <c r="D38" s="33"/>
      <c r="E38" s="28" t="s">
        <v>40</v>
      </c>
      <c r="F38" s="126">
        <f>ROUND((SUM(BH106:BH107) + SUM(BH127:BH163)),  2)</f>
        <v>0</v>
      </c>
      <c r="G38" s="33"/>
      <c r="H38" s="33"/>
      <c r="I38" s="127">
        <v>0.14999999999999999</v>
      </c>
      <c r="J38" s="126">
        <f>0</f>
        <v>0</v>
      </c>
      <c r="K38" s="33"/>
      <c r="L38" s="49"/>
      <c r="S38" s="33"/>
      <c r="T38" s="33"/>
      <c r="U38" s="33"/>
      <c r="V38" s="33"/>
      <c r="W38" s="33"/>
      <c r="X38" s="33"/>
      <c r="Y38" s="33"/>
      <c r="Z38" s="33"/>
      <c r="AA38" s="33"/>
      <c r="AB38" s="33"/>
      <c r="AC38" s="33"/>
      <c r="AD38" s="33"/>
      <c r="AE38" s="33"/>
    </row>
    <row r="39" hidden="1" s="2" customFormat="1" ht="14.4" customHeight="1">
      <c r="A39" s="33"/>
      <c r="B39" s="34"/>
      <c r="C39" s="33"/>
      <c r="D39" s="33"/>
      <c r="E39" s="28" t="s">
        <v>41</v>
      </c>
      <c r="F39" s="126">
        <f>ROUND((SUM(BI106:BI107) + SUM(BI127:BI163)),  2)</f>
        <v>0</v>
      </c>
      <c r="G39" s="33"/>
      <c r="H39" s="33"/>
      <c r="I39" s="127">
        <v>0</v>
      </c>
      <c r="J39" s="126">
        <f>0</f>
        <v>0</v>
      </c>
      <c r="K39" s="33"/>
      <c r="L39" s="49"/>
      <c r="S39" s="33"/>
      <c r="T39" s="33"/>
      <c r="U39" s="33"/>
      <c r="V39" s="33"/>
      <c r="W39" s="33"/>
      <c r="X39" s="33"/>
      <c r="Y39" s="33"/>
      <c r="Z39" s="33"/>
      <c r="AA39" s="33"/>
      <c r="AB39" s="33"/>
      <c r="AC39" s="33"/>
      <c r="AD39" s="33"/>
      <c r="AE39" s="33"/>
    </row>
    <row r="40" s="2" customFormat="1" ht="6.96" customHeight="1">
      <c r="A40" s="33"/>
      <c r="B40" s="34"/>
      <c r="C40" s="33"/>
      <c r="D40" s="33"/>
      <c r="E40" s="33"/>
      <c r="F40" s="33"/>
      <c r="G40" s="33"/>
      <c r="H40" s="33"/>
      <c r="I40" s="33"/>
      <c r="J40" s="33"/>
      <c r="K40" s="33"/>
      <c r="L40" s="49"/>
      <c r="S40" s="33"/>
      <c r="T40" s="33"/>
      <c r="U40" s="33"/>
      <c r="V40" s="33"/>
      <c r="W40" s="33"/>
      <c r="X40" s="33"/>
      <c r="Y40" s="33"/>
      <c r="Z40" s="33"/>
      <c r="AA40" s="33"/>
      <c r="AB40" s="33"/>
      <c r="AC40" s="33"/>
      <c r="AD40" s="33"/>
      <c r="AE40" s="33"/>
    </row>
    <row r="41" s="2" customFormat="1" ht="25.44" customHeight="1">
      <c r="A41" s="33"/>
      <c r="B41" s="34"/>
      <c r="C41" s="116"/>
      <c r="D41" s="128" t="s">
        <v>42</v>
      </c>
      <c r="E41" s="75"/>
      <c r="F41" s="75"/>
      <c r="G41" s="129" t="s">
        <v>43</v>
      </c>
      <c r="H41" s="130" t="s">
        <v>44</v>
      </c>
      <c r="I41" s="75"/>
      <c r="J41" s="131">
        <f>SUM(J32:J39)</f>
        <v>199763.15000000002</v>
      </c>
      <c r="K41" s="132"/>
      <c r="L41" s="49"/>
      <c r="S41" s="33"/>
      <c r="T41" s="33"/>
      <c r="U41" s="33"/>
      <c r="V41" s="33"/>
      <c r="W41" s="33"/>
      <c r="X41" s="33"/>
      <c r="Y41" s="33"/>
      <c r="Z41" s="33"/>
      <c r="AA41" s="33"/>
      <c r="AB41" s="33"/>
      <c r="AC41" s="33"/>
      <c r="AD41" s="33"/>
      <c r="AE41" s="33"/>
    </row>
    <row r="42" s="2" customFormat="1" ht="14.4" customHeight="1">
      <c r="A42" s="33"/>
      <c r="B42" s="34"/>
      <c r="C42" s="33"/>
      <c r="D42" s="33"/>
      <c r="E42" s="33"/>
      <c r="F42" s="33"/>
      <c r="G42" s="33"/>
      <c r="H42" s="33"/>
      <c r="I42" s="33"/>
      <c r="J42" s="33"/>
      <c r="K42" s="33"/>
      <c r="L42" s="49"/>
      <c r="S42" s="33"/>
      <c r="T42" s="33"/>
      <c r="U42" s="33"/>
      <c r="V42" s="33"/>
      <c r="W42" s="33"/>
      <c r="X42" s="33"/>
      <c r="Y42" s="33"/>
      <c r="Z42" s="33"/>
      <c r="AA42" s="33"/>
      <c r="AB42" s="33"/>
      <c r="AC42" s="33"/>
      <c r="AD42" s="33"/>
      <c r="AE42" s="33"/>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49"/>
      <c r="D50" s="50" t="s">
        <v>45</v>
      </c>
      <c r="E50" s="51"/>
      <c r="F50" s="51"/>
      <c r="G50" s="50" t="s">
        <v>46</v>
      </c>
      <c r="H50" s="51"/>
      <c r="I50" s="51"/>
      <c r="J50" s="51"/>
      <c r="K50" s="51"/>
      <c r="L50" s="49"/>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3"/>
      <c r="B61" s="34"/>
      <c r="C61" s="33"/>
      <c r="D61" s="52" t="s">
        <v>47</v>
      </c>
      <c r="E61" s="36"/>
      <c r="F61" s="133" t="s">
        <v>48</v>
      </c>
      <c r="G61" s="52" t="s">
        <v>47</v>
      </c>
      <c r="H61" s="36"/>
      <c r="I61" s="36"/>
      <c r="J61" s="134" t="s">
        <v>48</v>
      </c>
      <c r="K61" s="36"/>
      <c r="L61" s="49"/>
      <c r="S61" s="33"/>
      <c r="T61" s="33"/>
      <c r="U61" s="33"/>
      <c r="V61" s="33"/>
      <c r="W61" s="33"/>
      <c r="X61" s="33"/>
      <c r="Y61" s="33"/>
      <c r="Z61" s="33"/>
      <c r="AA61" s="33"/>
      <c r="AB61" s="33"/>
      <c r="AC61" s="33"/>
      <c r="AD61" s="33"/>
      <c r="AE61" s="33"/>
    </row>
    <row r="62">
      <c r="B62" s="21"/>
      <c r="L62" s="21"/>
    </row>
    <row r="63">
      <c r="B63" s="21"/>
      <c r="L63" s="21"/>
    </row>
    <row r="64">
      <c r="B64" s="21"/>
      <c r="L64" s="21"/>
    </row>
    <row r="65" s="2" customFormat="1">
      <c r="A65" s="33"/>
      <c r="B65" s="34"/>
      <c r="C65" s="33"/>
      <c r="D65" s="50" t="s">
        <v>49</v>
      </c>
      <c r="E65" s="53"/>
      <c r="F65" s="53"/>
      <c r="G65" s="50" t="s">
        <v>50</v>
      </c>
      <c r="H65" s="53"/>
      <c r="I65" s="53"/>
      <c r="J65" s="53"/>
      <c r="K65" s="53"/>
      <c r="L65" s="49"/>
      <c r="S65" s="33"/>
      <c r="T65" s="33"/>
      <c r="U65" s="33"/>
      <c r="V65" s="33"/>
      <c r="W65" s="33"/>
      <c r="X65" s="33"/>
      <c r="Y65" s="33"/>
      <c r="Z65" s="33"/>
      <c r="AA65" s="33"/>
      <c r="AB65" s="33"/>
      <c r="AC65" s="33"/>
      <c r="AD65" s="33"/>
      <c r="AE65" s="33"/>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3"/>
      <c r="B76" s="34"/>
      <c r="C76" s="33"/>
      <c r="D76" s="52" t="s">
        <v>47</v>
      </c>
      <c r="E76" s="36"/>
      <c r="F76" s="133" t="s">
        <v>48</v>
      </c>
      <c r="G76" s="52" t="s">
        <v>47</v>
      </c>
      <c r="H76" s="36"/>
      <c r="I76" s="36"/>
      <c r="J76" s="134" t="s">
        <v>48</v>
      </c>
      <c r="K76" s="36"/>
      <c r="L76" s="49"/>
      <c r="S76" s="33"/>
      <c r="T76" s="33"/>
      <c r="U76" s="33"/>
      <c r="V76" s="33"/>
      <c r="W76" s="33"/>
      <c r="X76" s="33"/>
      <c r="Y76" s="33"/>
      <c r="Z76" s="33"/>
      <c r="AA76" s="33"/>
      <c r="AB76" s="33"/>
      <c r="AC76" s="33"/>
      <c r="AD76" s="33"/>
      <c r="AE76" s="33"/>
    </row>
    <row r="77" s="2" customFormat="1" ht="14.4" customHeight="1">
      <c r="A77" s="33"/>
      <c r="B77" s="54"/>
      <c r="C77" s="55"/>
      <c r="D77" s="55"/>
      <c r="E77" s="55"/>
      <c r="F77" s="55"/>
      <c r="G77" s="55"/>
      <c r="H77" s="55"/>
      <c r="I77" s="55"/>
      <c r="J77" s="55"/>
      <c r="K77" s="55"/>
      <c r="L77" s="49"/>
      <c r="S77" s="33"/>
      <c r="T77" s="33"/>
      <c r="U77" s="33"/>
      <c r="V77" s="33"/>
      <c r="W77" s="33"/>
      <c r="X77" s="33"/>
      <c r="Y77" s="33"/>
      <c r="Z77" s="33"/>
      <c r="AA77" s="33"/>
      <c r="AB77" s="33"/>
      <c r="AC77" s="33"/>
      <c r="AD77" s="33"/>
      <c r="AE77" s="33"/>
    </row>
    <row r="81" s="2" customFormat="1" ht="6.96" customHeight="1">
      <c r="A81" s="33"/>
      <c r="B81" s="56"/>
      <c r="C81" s="57"/>
      <c r="D81" s="57"/>
      <c r="E81" s="57"/>
      <c r="F81" s="57"/>
      <c r="G81" s="57"/>
      <c r="H81" s="57"/>
      <c r="I81" s="57"/>
      <c r="J81" s="57"/>
      <c r="K81" s="57"/>
      <c r="L81" s="49"/>
      <c r="S81" s="33"/>
      <c r="T81" s="33"/>
      <c r="U81" s="33"/>
      <c r="V81" s="33"/>
      <c r="W81" s="33"/>
      <c r="X81" s="33"/>
      <c r="Y81" s="33"/>
      <c r="Z81" s="33"/>
      <c r="AA81" s="33"/>
      <c r="AB81" s="33"/>
      <c r="AC81" s="33"/>
      <c r="AD81" s="33"/>
      <c r="AE81" s="33"/>
    </row>
    <row r="82" s="2" customFormat="1" ht="24.96" customHeight="1">
      <c r="A82" s="33"/>
      <c r="B82" s="34"/>
      <c r="C82" s="22" t="s">
        <v>106</v>
      </c>
      <c r="D82" s="33"/>
      <c r="E82" s="33"/>
      <c r="F82" s="33"/>
      <c r="G82" s="33"/>
      <c r="H82" s="33"/>
      <c r="I82" s="33"/>
      <c r="J82" s="33"/>
      <c r="K82" s="33"/>
      <c r="L82" s="49"/>
      <c r="S82" s="33"/>
      <c r="T82" s="33"/>
      <c r="U82" s="33"/>
      <c r="V82" s="33"/>
      <c r="W82" s="33"/>
      <c r="X82" s="33"/>
      <c r="Y82" s="33"/>
      <c r="Z82" s="33"/>
      <c r="AA82" s="33"/>
      <c r="AB82" s="33"/>
      <c r="AC82" s="33"/>
      <c r="AD82" s="33"/>
      <c r="AE82" s="33"/>
    </row>
    <row r="83" s="2" customFormat="1" ht="6.96" customHeight="1">
      <c r="A83" s="33"/>
      <c r="B83" s="34"/>
      <c r="C83" s="33"/>
      <c r="D83" s="33"/>
      <c r="E83" s="33"/>
      <c r="F83" s="33"/>
      <c r="G83" s="33"/>
      <c r="H83" s="33"/>
      <c r="I83" s="33"/>
      <c r="J83" s="33"/>
      <c r="K83" s="33"/>
      <c r="L83" s="49"/>
      <c r="S83" s="33"/>
      <c r="T83" s="33"/>
      <c r="U83" s="33"/>
      <c r="V83" s="33"/>
      <c r="W83" s="33"/>
      <c r="X83" s="33"/>
      <c r="Y83" s="33"/>
      <c r="Z83" s="33"/>
      <c r="AA83" s="33"/>
      <c r="AB83" s="33"/>
      <c r="AC83" s="33"/>
      <c r="AD83" s="33"/>
      <c r="AE83" s="33"/>
    </row>
    <row r="84" s="2" customFormat="1" ht="12" customHeight="1">
      <c r="A84" s="33"/>
      <c r="B84" s="34"/>
      <c r="C84" s="28" t="s">
        <v>14</v>
      </c>
      <c r="D84" s="33"/>
      <c r="E84" s="33"/>
      <c r="F84" s="33"/>
      <c r="G84" s="33"/>
      <c r="H84" s="33"/>
      <c r="I84" s="33"/>
      <c r="J84" s="33"/>
      <c r="K84" s="33"/>
      <c r="L84" s="49"/>
      <c r="S84" s="33"/>
      <c r="T84" s="33"/>
      <c r="U84" s="33"/>
      <c r="V84" s="33"/>
      <c r="W84" s="33"/>
      <c r="X84" s="33"/>
      <c r="Y84" s="33"/>
      <c r="Z84" s="33"/>
      <c r="AA84" s="33"/>
      <c r="AB84" s="33"/>
      <c r="AC84" s="33"/>
      <c r="AD84" s="33"/>
      <c r="AE84" s="33"/>
    </row>
    <row r="85" s="2" customFormat="1" ht="16.5" customHeight="1">
      <c r="A85" s="33"/>
      <c r="B85" s="34"/>
      <c r="C85" s="33"/>
      <c r="D85" s="33"/>
      <c r="E85" s="120" t="str">
        <f>E7</f>
        <v>02 - BIM rozpočet</v>
      </c>
      <c r="F85" s="28"/>
      <c r="G85" s="28"/>
      <c r="H85" s="28"/>
      <c r="I85" s="33"/>
      <c r="J85" s="33"/>
      <c r="K85" s="33"/>
      <c r="L85" s="49"/>
      <c r="S85" s="33"/>
      <c r="T85" s="33"/>
      <c r="U85" s="33"/>
      <c r="V85" s="33"/>
      <c r="W85" s="33"/>
      <c r="X85" s="33"/>
      <c r="Y85" s="33"/>
      <c r="Z85" s="33"/>
      <c r="AA85" s="33"/>
      <c r="AB85" s="33"/>
      <c r="AC85" s="33"/>
      <c r="AD85" s="33"/>
      <c r="AE85" s="33"/>
    </row>
    <row r="86" s="2" customFormat="1" ht="12" customHeight="1">
      <c r="A86" s="33"/>
      <c r="B86" s="34"/>
      <c r="C86" s="28" t="s">
        <v>102</v>
      </c>
      <c r="D86" s="33"/>
      <c r="E86" s="33"/>
      <c r="F86" s="33"/>
      <c r="G86" s="33"/>
      <c r="H86" s="33"/>
      <c r="I86" s="33"/>
      <c r="J86" s="33"/>
      <c r="K86" s="33"/>
      <c r="L86" s="49"/>
      <c r="S86" s="33"/>
      <c r="T86" s="33"/>
      <c r="U86" s="33"/>
      <c r="V86" s="33"/>
      <c r="W86" s="33"/>
      <c r="X86" s="33"/>
      <c r="Y86" s="33"/>
      <c r="Z86" s="33"/>
      <c r="AA86" s="33"/>
      <c r="AB86" s="33"/>
      <c r="AC86" s="33"/>
      <c r="AD86" s="33"/>
      <c r="AE86" s="33"/>
    </row>
    <row r="87" s="2" customFormat="1" ht="16.5" customHeight="1">
      <c r="A87" s="33"/>
      <c r="B87" s="34"/>
      <c r="C87" s="33"/>
      <c r="D87" s="33"/>
      <c r="E87" s="61" t="str">
        <f>E9</f>
        <v>e - Příčkové zdivo</v>
      </c>
      <c r="F87" s="33"/>
      <c r="G87" s="33"/>
      <c r="H87" s="33"/>
      <c r="I87" s="33"/>
      <c r="J87" s="33"/>
      <c r="K87" s="33"/>
      <c r="L87" s="49"/>
      <c r="S87" s="33"/>
      <c r="T87" s="33"/>
      <c r="U87" s="33"/>
      <c r="V87" s="33"/>
      <c r="W87" s="33"/>
      <c r="X87" s="33"/>
      <c r="Y87" s="33"/>
      <c r="Z87" s="33"/>
      <c r="AA87" s="33"/>
      <c r="AB87" s="33"/>
      <c r="AC87" s="33"/>
      <c r="AD87" s="33"/>
      <c r="AE87" s="33"/>
    </row>
    <row r="88" s="2" customFormat="1" ht="6.96" customHeight="1">
      <c r="A88" s="33"/>
      <c r="B88" s="34"/>
      <c r="C88" s="33"/>
      <c r="D88" s="33"/>
      <c r="E88" s="33"/>
      <c r="F88" s="33"/>
      <c r="G88" s="33"/>
      <c r="H88" s="33"/>
      <c r="I88" s="33"/>
      <c r="J88" s="33"/>
      <c r="K88" s="33"/>
      <c r="L88" s="49"/>
      <c r="S88" s="33"/>
      <c r="T88" s="33"/>
      <c r="U88" s="33"/>
      <c r="V88" s="33"/>
      <c r="W88" s="33"/>
      <c r="X88" s="33"/>
      <c r="Y88" s="33"/>
      <c r="Z88" s="33"/>
      <c r="AA88" s="33"/>
      <c r="AB88" s="33"/>
      <c r="AC88" s="33"/>
      <c r="AD88" s="33"/>
      <c r="AE88" s="33"/>
    </row>
    <row r="89" s="2" customFormat="1" ht="12" customHeight="1">
      <c r="A89" s="33"/>
      <c r="B89" s="34"/>
      <c r="C89" s="28" t="s">
        <v>18</v>
      </c>
      <c r="D89" s="33"/>
      <c r="E89" s="33"/>
      <c r="F89" s="25" t="str">
        <f>F12</f>
        <v xml:space="preserve"> </v>
      </c>
      <c r="G89" s="33"/>
      <c r="H89" s="33"/>
      <c r="I89" s="28" t="s">
        <v>20</v>
      </c>
      <c r="J89" s="63" t="str">
        <f>IF(J12="","",J12)</f>
        <v>12. 5. 2020</v>
      </c>
      <c r="K89" s="33"/>
      <c r="L89" s="49"/>
      <c r="S89" s="33"/>
      <c r="T89" s="33"/>
      <c r="U89" s="33"/>
      <c r="V89" s="33"/>
      <c r="W89" s="33"/>
      <c r="X89" s="33"/>
      <c r="Y89" s="33"/>
      <c r="Z89" s="33"/>
      <c r="AA89" s="33"/>
      <c r="AB89" s="33"/>
      <c r="AC89" s="33"/>
      <c r="AD89" s="33"/>
      <c r="AE89" s="33"/>
    </row>
    <row r="90" s="2" customFormat="1" ht="6.96" customHeight="1">
      <c r="A90" s="33"/>
      <c r="B90" s="34"/>
      <c r="C90" s="33"/>
      <c r="D90" s="33"/>
      <c r="E90" s="33"/>
      <c r="F90" s="33"/>
      <c r="G90" s="33"/>
      <c r="H90" s="33"/>
      <c r="I90" s="33"/>
      <c r="J90" s="33"/>
      <c r="K90" s="33"/>
      <c r="L90" s="49"/>
      <c r="S90" s="33"/>
      <c r="T90" s="33"/>
      <c r="U90" s="33"/>
      <c r="V90" s="33"/>
      <c r="W90" s="33"/>
      <c r="X90" s="33"/>
      <c r="Y90" s="33"/>
      <c r="Z90" s="33"/>
      <c r="AA90" s="33"/>
      <c r="AB90" s="33"/>
      <c r="AC90" s="33"/>
      <c r="AD90" s="33"/>
      <c r="AE90" s="33"/>
    </row>
    <row r="91" s="2" customFormat="1" ht="15.15" customHeight="1">
      <c r="A91" s="33"/>
      <c r="B91" s="34"/>
      <c r="C91" s="28" t="s">
        <v>22</v>
      </c>
      <c r="D91" s="33"/>
      <c r="E91" s="33"/>
      <c r="F91" s="25" t="str">
        <f>E15</f>
        <v xml:space="preserve"> </v>
      </c>
      <c r="G91" s="33"/>
      <c r="H91" s="33"/>
      <c r="I91" s="28" t="s">
        <v>26</v>
      </c>
      <c r="J91" s="29" t="str">
        <f>E21</f>
        <v xml:space="preserve"> </v>
      </c>
      <c r="K91" s="33"/>
      <c r="L91" s="49"/>
      <c r="S91" s="33"/>
      <c r="T91" s="33"/>
      <c r="U91" s="33"/>
      <c r="V91" s="33"/>
      <c r="W91" s="33"/>
      <c r="X91" s="33"/>
      <c r="Y91" s="33"/>
      <c r="Z91" s="33"/>
      <c r="AA91" s="33"/>
      <c r="AB91" s="33"/>
      <c r="AC91" s="33"/>
      <c r="AD91" s="33"/>
      <c r="AE91" s="33"/>
    </row>
    <row r="92" s="2" customFormat="1" ht="15.15" customHeight="1">
      <c r="A92" s="33"/>
      <c r="B92" s="34"/>
      <c r="C92" s="28" t="s">
        <v>25</v>
      </c>
      <c r="D92" s="33"/>
      <c r="E92" s="33"/>
      <c r="F92" s="25" t="str">
        <f>IF(E18="","",E18)</f>
        <v xml:space="preserve"> </v>
      </c>
      <c r="G92" s="33"/>
      <c r="H92" s="33"/>
      <c r="I92" s="28" t="s">
        <v>28</v>
      </c>
      <c r="J92" s="29" t="str">
        <f>E24</f>
        <v xml:space="preserve"> </v>
      </c>
      <c r="K92" s="33"/>
      <c r="L92" s="49"/>
      <c r="S92" s="33"/>
      <c r="T92" s="33"/>
      <c r="U92" s="33"/>
      <c r="V92" s="33"/>
      <c r="W92" s="33"/>
      <c r="X92" s="33"/>
      <c r="Y92" s="33"/>
      <c r="Z92" s="33"/>
      <c r="AA92" s="33"/>
      <c r="AB92" s="33"/>
      <c r="AC92" s="33"/>
      <c r="AD92" s="33"/>
      <c r="AE92" s="33"/>
    </row>
    <row r="93" s="2" customFormat="1" ht="10.32" customHeight="1">
      <c r="A93" s="33"/>
      <c r="B93" s="34"/>
      <c r="C93" s="33"/>
      <c r="D93" s="33"/>
      <c r="E93" s="33"/>
      <c r="F93" s="33"/>
      <c r="G93" s="33"/>
      <c r="H93" s="33"/>
      <c r="I93" s="33"/>
      <c r="J93" s="33"/>
      <c r="K93" s="33"/>
      <c r="L93" s="49"/>
      <c r="S93" s="33"/>
      <c r="T93" s="33"/>
      <c r="U93" s="33"/>
      <c r="V93" s="33"/>
      <c r="W93" s="33"/>
      <c r="X93" s="33"/>
      <c r="Y93" s="33"/>
      <c r="Z93" s="33"/>
      <c r="AA93" s="33"/>
      <c r="AB93" s="33"/>
      <c r="AC93" s="33"/>
      <c r="AD93" s="33"/>
      <c r="AE93" s="33"/>
    </row>
    <row r="94" s="2" customFormat="1" ht="29.28" customHeight="1">
      <c r="A94" s="33"/>
      <c r="B94" s="34"/>
      <c r="C94" s="135" t="s">
        <v>107</v>
      </c>
      <c r="D94" s="116"/>
      <c r="E94" s="116"/>
      <c r="F94" s="116"/>
      <c r="G94" s="116"/>
      <c r="H94" s="116"/>
      <c r="I94" s="116"/>
      <c r="J94" s="136" t="s">
        <v>108</v>
      </c>
      <c r="K94" s="116"/>
      <c r="L94" s="49"/>
      <c r="S94" s="33"/>
      <c r="T94" s="33"/>
      <c r="U94" s="33"/>
      <c r="V94" s="33"/>
      <c r="W94" s="33"/>
      <c r="X94" s="33"/>
      <c r="Y94" s="33"/>
      <c r="Z94" s="33"/>
      <c r="AA94" s="33"/>
      <c r="AB94" s="33"/>
      <c r="AC94" s="33"/>
      <c r="AD94" s="33"/>
      <c r="AE94" s="33"/>
    </row>
    <row r="95" s="2" customFormat="1" ht="10.32" customHeight="1">
      <c r="A95" s="33"/>
      <c r="B95" s="34"/>
      <c r="C95" s="33"/>
      <c r="D95" s="33"/>
      <c r="E95" s="33"/>
      <c r="F95" s="33"/>
      <c r="G95" s="33"/>
      <c r="H95" s="33"/>
      <c r="I95" s="33"/>
      <c r="J95" s="33"/>
      <c r="K95" s="33"/>
      <c r="L95" s="49"/>
      <c r="S95" s="33"/>
      <c r="T95" s="33"/>
      <c r="U95" s="33"/>
      <c r="V95" s="33"/>
      <c r="W95" s="33"/>
      <c r="X95" s="33"/>
      <c r="Y95" s="33"/>
      <c r="Z95" s="33"/>
      <c r="AA95" s="33"/>
      <c r="AB95" s="33"/>
      <c r="AC95" s="33"/>
      <c r="AD95" s="33"/>
      <c r="AE95" s="33"/>
    </row>
    <row r="96" s="2" customFormat="1" ht="22.8" customHeight="1">
      <c r="A96" s="33"/>
      <c r="B96" s="34"/>
      <c r="C96" s="137" t="s">
        <v>109</v>
      </c>
      <c r="D96" s="33"/>
      <c r="E96" s="33"/>
      <c r="F96" s="33"/>
      <c r="G96" s="33"/>
      <c r="H96" s="33"/>
      <c r="I96" s="33"/>
      <c r="J96" s="90">
        <f>J127</f>
        <v>165093.51000000001</v>
      </c>
      <c r="K96" s="33"/>
      <c r="L96" s="49"/>
      <c r="S96" s="33"/>
      <c r="T96" s="33"/>
      <c r="U96" s="33"/>
      <c r="V96" s="33"/>
      <c r="W96" s="33"/>
      <c r="X96" s="33"/>
      <c r="Y96" s="33"/>
      <c r="Z96" s="33"/>
      <c r="AA96" s="33"/>
      <c r="AB96" s="33"/>
      <c r="AC96" s="33"/>
      <c r="AD96" s="33"/>
      <c r="AE96" s="33"/>
      <c r="AU96" s="18" t="s">
        <v>110</v>
      </c>
    </row>
    <row r="97" s="9" customFormat="1" ht="24.96" customHeight="1">
      <c r="A97" s="9"/>
      <c r="B97" s="138"/>
      <c r="C97" s="9"/>
      <c r="D97" s="139" t="s">
        <v>111</v>
      </c>
      <c r="E97" s="140"/>
      <c r="F97" s="140"/>
      <c r="G97" s="140"/>
      <c r="H97" s="140"/>
      <c r="I97" s="140"/>
      <c r="J97" s="141">
        <f>J128</f>
        <v>151948.22</v>
      </c>
      <c r="K97" s="9"/>
      <c r="L97" s="138"/>
      <c r="S97" s="9"/>
      <c r="T97" s="9"/>
      <c r="U97" s="9"/>
      <c r="V97" s="9"/>
      <c r="W97" s="9"/>
      <c r="X97" s="9"/>
      <c r="Y97" s="9"/>
      <c r="Z97" s="9"/>
      <c r="AA97" s="9"/>
      <c r="AB97" s="9"/>
      <c r="AC97" s="9"/>
      <c r="AD97" s="9"/>
      <c r="AE97" s="9"/>
    </row>
    <row r="98" s="10" customFormat="1" ht="19.92" customHeight="1">
      <c r="A98" s="10"/>
      <c r="B98" s="142"/>
      <c r="C98" s="10"/>
      <c r="D98" s="143" t="s">
        <v>260</v>
      </c>
      <c r="E98" s="144"/>
      <c r="F98" s="144"/>
      <c r="G98" s="144"/>
      <c r="H98" s="144"/>
      <c r="I98" s="144"/>
      <c r="J98" s="145">
        <f>J129</f>
        <v>86459.979999999981</v>
      </c>
      <c r="K98" s="10"/>
      <c r="L98" s="142"/>
      <c r="S98" s="10"/>
      <c r="T98" s="10"/>
      <c r="U98" s="10"/>
      <c r="V98" s="10"/>
      <c r="W98" s="10"/>
      <c r="X98" s="10"/>
      <c r="Y98" s="10"/>
      <c r="Z98" s="10"/>
      <c r="AA98" s="10"/>
      <c r="AB98" s="10"/>
      <c r="AC98" s="10"/>
      <c r="AD98" s="10"/>
      <c r="AE98" s="10"/>
    </row>
    <row r="99" s="10" customFormat="1" ht="19.92" customHeight="1">
      <c r="A99" s="10"/>
      <c r="B99" s="142"/>
      <c r="C99" s="10"/>
      <c r="D99" s="143" t="s">
        <v>112</v>
      </c>
      <c r="E99" s="144"/>
      <c r="F99" s="144"/>
      <c r="G99" s="144"/>
      <c r="H99" s="144"/>
      <c r="I99" s="144"/>
      <c r="J99" s="145">
        <f>J138</f>
        <v>63760.540000000001</v>
      </c>
      <c r="K99" s="10"/>
      <c r="L99" s="142"/>
      <c r="S99" s="10"/>
      <c r="T99" s="10"/>
      <c r="U99" s="10"/>
      <c r="V99" s="10"/>
      <c r="W99" s="10"/>
      <c r="X99" s="10"/>
      <c r="Y99" s="10"/>
      <c r="Z99" s="10"/>
      <c r="AA99" s="10"/>
      <c r="AB99" s="10"/>
      <c r="AC99" s="10"/>
      <c r="AD99" s="10"/>
      <c r="AE99" s="10"/>
    </row>
    <row r="100" s="10" customFormat="1" ht="19.92" customHeight="1">
      <c r="A100" s="10"/>
      <c r="B100" s="142"/>
      <c r="C100" s="10"/>
      <c r="D100" s="143" t="s">
        <v>113</v>
      </c>
      <c r="E100" s="144"/>
      <c r="F100" s="144"/>
      <c r="G100" s="144"/>
      <c r="H100" s="144"/>
      <c r="I100" s="144"/>
      <c r="J100" s="145">
        <f>J148</f>
        <v>0</v>
      </c>
      <c r="K100" s="10"/>
      <c r="L100" s="142"/>
      <c r="S100" s="10"/>
      <c r="T100" s="10"/>
      <c r="U100" s="10"/>
      <c r="V100" s="10"/>
      <c r="W100" s="10"/>
      <c r="X100" s="10"/>
      <c r="Y100" s="10"/>
      <c r="Z100" s="10"/>
      <c r="AA100" s="10"/>
      <c r="AB100" s="10"/>
      <c r="AC100" s="10"/>
      <c r="AD100" s="10"/>
      <c r="AE100" s="10"/>
    </row>
    <row r="101" s="10" customFormat="1" ht="19.92" customHeight="1">
      <c r="A101" s="10"/>
      <c r="B101" s="142"/>
      <c r="C101" s="10"/>
      <c r="D101" s="143" t="s">
        <v>114</v>
      </c>
      <c r="E101" s="144"/>
      <c r="F101" s="144"/>
      <c r="G101" s="144"/>
      <c r="H101" s="144"/>
      <c r="I101" s="144"/>
      <c r="J101" s="145">
        <f>J149</f>
        <v>1727.7000000000001</v>
      </c>
      <c r="K101" s="10"/>
      <c r="L101" s="142"/>
      <c r="S101" s="10"/>
      <c r="T101" s="10"/>
      <c r="U101" s="10"/>
      <c r="V101" s="10"/>
      <c r="W101" s="10"/>
      <c r="X101" s="10"/>
      <c r="Y101" s="10"/>
      <c r="Z101" s="10"/>
      <c r="AA101" s="10"/>
      <c r="AB101" s="10"/>
      <c r="AC101" s="10"/>
      <c r="AD101" s="10"/>
      <c r="AE101" s="10"/>
    </row>
    <row r="102" s="9" customFormat="1" ht="24.96" customHeight="1">
      <c r="A102" s="9"/>
      <c r="B102" s="138"/>
      <c r="C102" s="9"/>
      <c r="D102" s="139" t="s">
        <v>115</v>
      </c>
      <c r="E102" s="140"/>
      <c r="F102" s="140"/>
      <c r="G102" s="140"/>
      <c r="H102" s="140"/>
      <c r="I102" s="140"/>
      <c r="J102" s="141">
        <f>J152</f>
        <v>13145.289999999999</v>
      </c>
      <c r="K102" s="9"/>
      <c r="L102" s="138"/>
      <c r="S102" s="9"/>
      <c r="T102" s="9"/>
      <c r="U102" s="9"/>
      <c r="V102" s="9"/>
      <c r="W102" s="9"/>
      <c r="X102" s="9"/>
      <c r="Y102" s="9"/>
      <c r="Z102" s="9"/>
      <c r="AA102" s="9"/>
      <c r="AB102" s="9"/>
      <c r="AC102" s="9"/>
      <c r="AD102" s="9"/>
      <c r="AE102" s="9"/>
    </row>
    <row r="103" s="10" customFormat="1" ht="19.92" customHeight="1">
      <c r="A103" s="10"/>
      <c r="B103" s="142"/>
      <c r="C103" s="10"/>
      <c r="D103" s="143" t="s">
        <v>261</v>
      </c>
      <c r="E103" s="144"/>
      <c r="F103" s="144"/>
      <c r="G103" s="144"/>
      <c r="H103" s="144"/>
      <c r="I103" s="144"/>
      <c r="J103" s="145">
        <f>J153</f>
        <v>13145.289999999999</v>
      </c>
      <c r="K103" s="10"/>
      <c r="L103" s="142"/>
      <c r="S103" s="10"/>
      <c r="T103" s="10"/>
      <c r="U103" s="10"/>
      <c r="V103" s="10"/>
      <c r="W103" s="10"/>
      <c r="X103" s="10"/>
      <c r="Y103" s="10"/>
      <c r="Z103" s="10"/>
      <c r="AA103" s="10"/>
      <c r="AB103" s="10"/>
      <c r="AC103" s="10"/>
      <c r="AD103" s="10"/>
      <c r="AE103" s="10"/>
    </row>
    <row r="104" s="2" customFormat="1" ht="21.84" customHeight="1">
      <c r="A104" s="33"/>
      <c r="B104" s="34"/>
      <c r="C104" s="33"/>
      <c r="D104" s="33"/>
      <c r="E104" s="33"/>
      <c r="F104" s="33"/>
      <c r="G104" s="33"/>
      <c r="H104" s="33"/>
      <c r="I104" s="33"/>
      <c r="J104" s="33"/>
      <c r="K104" s="33"/>
      <c r="L104" s="49"/>
      <c r="S104" s="33"/>
      <c r="T104" s="33"/>
      <c r="U104" s="33"/>
      <c r="V104" s="33"/>
      <c r="W104" s="33"/>
      <c r="X104" s="33"/>
      <c r="Y104" s="33"/>
      <c r="Z104" s="33"/>
      <c r="AA104" s="33"/>
      <c r="AB104" s="33"/>
      <c r="AC104" s="33"/>
      <c r="AD104" s="33"/>
      <c r="AE104" s="33"/>
    </row>
    <row r="105" s="2" customFormat="1" ht="6.96" customHeight="1">
      <c r="A105" s="33"/>
      <c r="B105" s="34"/>
      <c r="C105" s="33"/>
      <c r="D105" s="33"/>
      <c r="E105" s="33"/>
      <c r="F105" s="33"/>
      <c r="G105" s="33"/>
      <c r="H105" s="33"/>
      <c r="I105" s="33"/>
      <c r="J105" s="33"/>
      <c r="K105" s="33"/>
      <c r="L105" s="49"/>
      <c r="S105" s="33"/>
      <c r="T105" s="33"/>
      <c r="U105" s="33"/>
      <c r="V105" s="33"/>
      <c r="W105" s="33"/>
      <c r="X105" s="33"/>
      <c r="Y105" s="33"/>
      <c r="Z105" s="33"/>
      <c r="AA105" s="33"/>
      <c r="AB105" s="33"/>
      <c r="AC105" s="33"/>
      <c r="AD105" s="33"/>
      <c r="AE105" s="33"/>
    </row>
    <row r="106" s="2" customFormat="1" ht="29.28" customHeight="1">
      <c r="A106" s="33"/>
      <c r="B106" s="34"/>
      <c r="C106" s="137" t="s">
        <v>118</v>
      </c>
      <c r="D106" s="33"/>
      <c r="E106" s="33"/>
      <c r="F106" s="33"/>
      <c r="G106" s="33"/>
      <c r="H106" s="33"/>
      <c r="I106" s="33"/>
      <c r="J106" s="146">
        <v>0</v>
      </c>
      <c r="K106" s="33"/>
      <c r="L106" s="49"/>
      <c r="N106" s="147" t="s">
        <v>36</v>
      </c>
      <c r="S106" s="33"/>
      <c r="T106" s="33"/>
      <c r="U106" s="33"/>
      <c r="V106" s="33"/>
      <c r="W106" s="33"/>
      <c r="X106" s="33"/>
      <c r="Y106" s="33"/>
      <c r="Z106" s="33"/>
      <c r="AA106" s="33"/>
      <c r="AB106" s="33"/>
      <c r="AC106" s="33"/>
      <c r="AD106" s="33"/>
      <c r="AE106" s="33"/>
    </row>
    <row r="107" s="2" customFormat="1" ht="18" customHeight="1">
      <c r="A107" s="33"/>
      <c r="B107" s="34"/>
      <c r="C107" s="33"/>
      <c r="D107" s="33"/>
      <c r="E107" s="33"/>
      <c r="F107" s="33"/>
      <c r="G107" s="33"/>
      <c r="H107" s="33"/>
      <c r="I107" s="33"/>
      <c r="J107" s="33"/>
      <c r="K107" s="33"/>
      <c r="L107" s="49"/>
      <c r="S107" s="33"/>
      <c r="T107" s="33"/>
      <c r="U107" s="33"/>
      <c r="V107" s="33"/>
      <c r="W107" s="33"/>
      <c r="X107" s="33"/>
      <c r="Y107" s="33"/>
      <c r="Z107" s="33"/>
      <c r="AA107" s="33"/>
      <c r="AB107" s="33"/>
      <c r="AC107" s="33"/>
      <c r="AD107" s="33"/>
      <c r="AE107" s="33"/>
    </row>
    <row r="108" s="2" customFormat="1" ht="29.28" customHeight="1">
      <c r="A108" s="33"/>
      <c r="B108" s="34"/>
      <c r="C108" s="115" t="s">
        <v>100</v>
      </c>
      <c r="D108" s="116"/>
      <c r="E108" s="116"/>
      <c r="F108" s="116"/>
      <c r="G108" s="116"/>
      <c r="H108" s="116"/>
      <c r="I108" s="116"/>
      <c r="J108" s="117">
        <f>ROUND(J96+J106,2)</f>
        <v>165093.51000000001</v>
      </c>
      <c r="K108" s="116"/>
      <c r="L108" s="49"/>
      <c r="S108" s="33"/>
      <c r="T108" s="33"/>
      <c r="U108" s="33"/>
      <c r="V108" s="33"/>
      <c r="W108" s="33"/>
      <c r="X108" s="33"/>
      <c r="Y108" s="33"/>
      <c r="Z108" s="33"/>
      <c r="AA108" s="33"/>
      <c r="AB108" s="33"/>
      <c r="AC108" s="33"/>
      <c r="AD108" s="33"/>
      <c r="AE108" s="33"/>
    </row>
    <row r="109" s="2" customFormat="1" ht="6.96" customHeight="1">
      <c r="A109" s="33"/>
      <c r="B109" s="54"/>
      <c r="C109" s="55"/>
      <c r="D109" s="55"/>
      <c r="E109" s="55"/>
      <c r="F109" s="55"/>
      <c r="G109" s="55"/>
      <c r="H109" s="55"/>
      <c r="I109" s="55"/>
      <c r="J109" s="55"/>
      <c r="K109" s="55"/>
      <c r="L109" s="49"/>
      <c r="S109" s="33"/>
      <c r="T109" s="33"/>
      <c r="U109" s="33"/>
      <c r="V109" s="33"/>
      <c r="W109" s="33"/>
      <c r="X109" s="33"/>
      <c r="Y109" s="33"/>
      <c r="Z109" s="33"/>
      <c r="AA109" s="33"/>
      <c r="AB109" s="33"/>
      <c r="AC109" s="33"/>
      <c r="AD109" s="33"/>
      <c r="AE109" s="33"/>
    </row>
    <row r="113" s="2" customFormat="1" ht="6.96" customHeight="1">
      <c r="A113" s="33"/>
      <c r="B113" s="56"/>
      <c r="C113" s="57"/>
      <c r="D113" s="57"/>
      <c r="E113" s="57"/>
      <c r="F113" s="57"/>
      <c r="G113" s="57"/>
      <c r="H113" s="57"/>
      <c r="I113" s="57"/>
      <c r="J113" s="57"/>
      <c r="K113" s="57"/>
      <c r="L113" s="49"/>
      <c r="S113" s="33"/>
      <c r="T113" s="33"/>
      <c r="U113" s="33"/>
      <c r="V113" s="33"/>
      <c r="W113" s="33"/>
      <c r="X113" s="33"/>
      <c r="Y113" s="33"/>
      <c r="Z113" s="33"/>
      <c r="AA113" s="33"/>
      <c r="AB113" s="33"/>
      <c r="AC113" s="33"/>
      <c r="AD113" s="33"/>
      <c r="AE113" s="33"/>
    </row>
    <row r="114" s="2" customFormat="1" ht="24.96" customHeight="1">
      <c r="A114" s="33"/>
      <c r="B114" s="34"/>
      <c r="C114" s="22" t="s">
        <v>119</v>
      </c>
      <c r="D114" s="33"/>
      <c r="E114" s="33"/>
      <c r="F114" s="33"/>
      <c r="G114" s="33"/>
      <c r="H114" s="33"/>
      <c r="I114" s="33"/>
      <c r="J114" s="33"/>
      <c r="K114" s="33"/>
      <c r="L114" s="49"/>
      <c r="S114" s="33"/>
      <c r="T114" s="33"/>
      <c r="U114" s="33"/>
      <c r="V114" s="33"/>
      <c r="W114" s="33"/>
      <c r="X114" s="33"/>
      <c r="Y114" s="33"/>
      <c r="Z114" s="33"/>
      <c r="AA114" s="33"/>
      <c r="AB114" s="33"/>
      <c r="AC114" s="33"/>
      <c r="AD114" s="33"/>
      <c r="AE114" s="33"/>
    </row>
    <row r="115" s="2" customFormat="1" ht="6.96" customHeight="1">
      <c r="A115" s="33"/>
      <c r="B115" s="34"/>
      <c r="C115" s="33"/>
      <c r="D115" s="33"/>
      <c r="E115" s="33"/>
      <c r="F115" s="33"/>
      <c r="G115" s="33"/>
      <c r="H115" s="33"/>
      <c r="I115" s="33"/>
      <c r="J115" s="33"/>
      <c r="K115" s="33"/>
      <c r="L115" s="49"/>
      <c r="S115" s="33"/>
      <c r="T115" s="33"/>
      <c r="U115" s="33"/>
      <c r="V115" s="33"/>
      <c r="W115" s="33"/>
      <c r="X115" s="33"/>
      <c r="Y115" s="33"/>
      <c r="Z115" s="33"/>
      <c r="AA115" s="33"/>
      <c r="AB115" s="33"/>
      <c r="AC115" s="33"/>
      <c r="AD115" s="33"/>
      <c r="AE115" s="33"/>
    </row>
    <row r="116" s="2" customFormat="1" ht="12" customHeight="1">
      <c r="A116" s="33"/>
      <c r="B116" s="34"/>
      <c r="C116" s="28" t="s">
        <v>14</v>
      </c>
      <c r="D116" s="33"/>
      <c r="E116" s="33"/>
      <c r="F116" s="33"/>
      <c r="G116" s="33"/>
      <c r="H116" s="33"/>
      <c r="I116" s="33"/>
      <c r="J116" s="33"/>
      <c r="K116" s="33"/>
      <c r="L116" s="49"/>
      <c r="S116" s="33"/>
      <c r="T116" s="33"/>
      <c r="U116" s="33"/>
      <c r="V116" s="33"/>
      <c r="W116" s="33"/>
      <c r="X116" s="33"/>
      <c r="Y116" s="33"/>
      <c r="Z116" s="33"/>
      <c r="AA116" s="33"/>
      <c r="AB116" s="33"/>
      <c r="AC116" s="33"/>
      <c r="AD116" s="33"/>
      <c r="AE116" s="33"/>
    </row>
    <row r="117" s="2" customFormat="1" ht="16.5" customHeight="1">
      <c r="A117" s="33"/>
      <c r="B117" s="34"/>
      <c r="C117" s="33"/>
      <c r="D117" s="33"/>
      <c r="E117" s="120" t="str">
        <f>E7</f>
        <v>02 - BIM rozpočet</v>
      </c>
      <c r="F117" s="28"/>
      <c r="G117" s="28"/>
      <c r="H117" s="28"/>
      <c r="I117" s="33"/>
      <c r="J117" s="33"/>
      <c r="K117" s="33"/>
      <c r="L117" s="49"/>
      <c r="S117" s="33"/>
      <c r="T117" s="33"/>
      <c r="U117" s="33"/>
      <c r="V117" s="33"/>
      <c r="W117" s="33"/>
      <c r="X117" s="33"/>
      <c r="Y117" s="33"/>
      <c r="Z117" s="33"/>
      <c r="AA117" s="33"/>
      <c r="AB117" s="33"/>
      <c r="AC117" s="33"/>
      <c r="AD117" s="33"/>
      <c r="AE117" s="33"/>
    </row>
    <row r="118" s="2" customFormat="1" ht="12" customHeight="1">
      <c r="A118" s="33"/>
      <c r="B118" s="34"/>
      <c r="C118" s="28" t="s">
        <v>102</v>
      </c>
      <c r="D118" s="33"/>
      <c r="E118" s="33"/>
      <c r="F118" s="33"/>
      <c r="G118" s="33"/>
      <c r="H118" s="33"/>
      <c r="I118" s="33"/>
      <c r="J118" s="33"/>
      <c r="K118" s="33"/>
      <c r="L118" s="49"/>
      <c r="S118" s="33"/>
      <c r="T118" s="33"/>
      <c r="U118" s="33"/>
      <c r="V118" s="33"/>
      <c r="W118" s="33"/>
      <c r="X118" s="33"/>
      <c r="Y118" s="33"/>
      <c r="Z118" s="33"/>
      <c r="AA118" s="33"/>
      <c r="AB118" s="33"/>
      <c r="AC118" s="33"/>
      <c r="AD118" s="33"/>
      <c r="AE118" s="33"/>
    </row>
    <row r="119" s="2" customFormat="1" ht="16.5" customHeight="1">
      <c r="A119" s="33"/>
      <c r="B119" s="34"/>
      <c r="C119" s="33"/>
      <c r="D119" s="33"/>
      <c r="E119" s="61" t="str">
        <f>E9</f>
        <v>e - Příčkové zdivo</v>
      </c>
      <c r="F119" s="33"/>
      <c r="G119" s="33"/>
      <c r="H119" s="33"/>
      <c r="I119" s="33"/>
      <c r="J119" s="33"/>
      <c r="K119" s="33"/>
      <c r="L119" s="49"/>
      <c r="S119" s="33"/>
      <c r="T119" s="33"/>
      <c r="U119" s="33"/>
      <c r="V119" s="33"/>
      <c r="W119" s="33"/>
      <c r="X119" s="33"/>
      <c r="Y119" s="33"/>
      <c r="Z119" s="33"/>
      <c r="AA119" s="33"/>
      <c r="AB119" s="33"/>
      <c r="AC119" s="33"/>
      <c r="AD119" s="33"/>
      <c r="AE119" s="33"/>
    </row>
    <row r="120" s="2" customFormat="1" ht="6.96" customHeight="1">
      <c r="A120" s="33"/>
      <c r="B120" s="34"/>
      <c r="C120" s="33"/>
      <c r="D120" s="33"/>
      <c r="E120" s="33"/>
      <c r="F120" s="33"/>
      <c r="G120" s="33"/>
      <c r="H120" s="33"/>
      <c r="I120" s="33"/>
      <c r="J120" s="33"/>
      <c r="K120" s="33"/>
      <c r="L120" s="49"/>
      <c r="S120" s="33"/>
      <c r="T120" s="33"/>
      <c r="U120" s="33"/>
      <c r="V120" s="33"/>
      <c r="W120" s="33"/>
      <c r="X120" s="33"/>
      <c r="Y120" s="33"/>
      <c r="Z120" s="33"/>
      <c r="AA120" s="33"/>
      <c r="AB120" s="33"/>
      <c r="AC120" s="33"/>
      <c r="AD120" s="33"/>
      <c r="AE120" s="33"/>
    </row>
    <row r="121" s="2" customFormat="1" ht="12" customHeight="1">
      <c r="A121" s="33"/>
      <c r="B121" s="34"/>
      <c r="C121" s="28" t="s">
        <v>18</v>
      </c>
      <c r="D121" s="33"/>
      <c r="E121" s="33"/>
      <c r="F121" s="25" t="str">
        <f>F12</f>
        <v xml:space="preserve"> </v>
      </c>
      <c r="G121" s="33"/>
      <c r="H121" s="33"/>
      <c r="I121" s="28" t="s">
        <v>20</v>
      </c>
      <c r="J121" s="63" t="str">
        <f>IF(J12="","",J12)</f>
        <v>12. 5. 2020</v>
      </c>
      <c r="K121" s="33"/>
      <c r="L121" s="49"/>
      <c r="S121" s="33"/>
      <c r="T121" s="33"/>
      <c r="U121" s="33"/>
      <c r="V121" s="33"/>
      <c r="W121" s="33"/>
      <c r="X121" s="33"/>
      <c r="Y121" s="33"/>
      <c r="Z121" s="33"/>
      <c r="AA121" s="33"/>
      <c r="AB121" s="33"/>
      <c r="AC121" s="33"/>
      <c r="AD121" s="33"/>
      <c r="AE121" s="33"/>
    </row>
    <row r="122" s="2" customFormat="1" ht="6.96" customHeight="1">
      <c r="A122" s="33"/>
      <c r="B122" s="34"/>
      <c r="C122" s="33"/>
      <c r="D122" s="33"/>
      <c r="E122" s="33"/>
      <c r="F122" s="33"/>
      <c r="G122" s="33"/>
      <c r="H122" s="33"/>
      <c r="I122" s="33"/>
      <c r="J122" s="33"/>
      <c r="K122" s="33"/>
      <c r="L122" s="49"/>
      <c r="S122" s="33"/>
      <c r="T122" s="33"/>
      <c r="U122" s="33"/>
      <c r="V122" s="33"/>
      <c r="W122" s="33"/>
      <c r="X122" s="33"/>
      <c r="Y122" s="33"/>
      <c r="Z122" s="33"/>
      <c r="AA122" s="33"/>
      <c r="AB122" s="33"/>
      <c r="AC122" s="33"/>
      <c r="AD122" s="33"/>
      <c r="AE122" s="33"/>
    </row>
    <row r="123" s="2" customFormat="1" ht="15.15" customHeight="1">
      <c r="A123" s="33"/>
      <c r="B123" s="34"/>
      <c r="C123" s="28" t="s">
        <v>22</v>
      </c>
      <c r="D123" s="33"/>
      <c r="E123" s="33"/>
      <c r="F123" s="25" t="str">
        <f>E15</f>
        <v xml:space="preserve"> </v>
      </c>
      <c r="G123" s="33"/>
      <c r="H123" s="33"/>
      <c r="I123" s="28" t="s">
        <v>26</v>
      </c>
      <c r="J123" s="29" t="str">
        <f>E21</f>
        <v xml:space="preserve"> </v>
      </c>
      <c r="K123" s="33"/>
      <c r="L123" s="49"/>
      <c r="S123" s="33"/>
      <c r="T123" s="33"/>
      <c r="U123" s="33"/>
      <c r="V123" s="33"/>
      <c r="W123" s="33"/>
      <c r="X123" s="33"/>
      <c r="Y123" s="33"/>
      <c r="Z123" s="33"/>
      <c r="AA123" s="33"/>
      <c r="AB123" s="33"/>
      <c r="AC123" s="33"/>
      <c r="AD123" s="33"/>
      <c r="AE123" s="33"/>
    </row>
    <row r="124" s="2" customFormat="1" ht="15.15" customHeight="1">
      <c r="A124" s="33"/>
      <c r="B124" s="34"/>
      <c r="C124" s="28" t="s">
        <v>25</v>
      </c>
      <c r="D124" s="33"/>
      <c r="E124" s="33"/>
      <c r="F124" s="25" t="str">
        <f>IF(E18="","",E18)</f>
        <v xml:space="preserve"> </v>
      </c>
      <c r="G124" s="33"/>
      <c r="H124" s="33"/>
      <c r="I124" s="28" t="s">
        <v>28</v>
      </c>
      <c r="J124" s="29" t="str">
        <f>E24</f>
        <v xml:space="preserve"> </v>
      </c>
      <c r="K124" s="33"/>
      <c r="L124" s="49"/>
      <c r="S124" s="33"/>
      <c r="T124" s="33"/>
      <c r="U124" s="33"/>
      <c r="V124" s="33"/>
      <c r="W124" s="33"/>
      <c r="X124" s="33"/>
      <c r="Y124" s="33"/>
      <c r="Z124" s="33"/>
      <c r="AA124" s="33"/>
      <c r="AB124" s="33"/>
      <c r="AC124" s="33"/>
      <c r="AD124" s="33"/>
      <c r="AE124" s="33"/>
    </row>
    <row r="125" s="2" customFormat="1" ht="10.32" customHeight="1">
      <c r="A125" s="33"/>
      <c r="B125" s="34"/>
      <c r="C125" s="33"/>
      <c r="D125" s="33"/>
      <c r="E125" s="33"/>
      <c r="F125" s="33"/>
      <c r="G125" s="33"/>
      <c r="H125" s="33"/>
      <c r="I125" s="33"/>
      <c r="J125" s="33"/>
      <c r="K125" s="33"/>
      <c r="L125" s="49"/>
      <c r="S125" s="33"/>
      <c r="T125" s="33"/>
      <c r="U125" s="33"/>
      <c r="V125" s="33"/>
      <c r="W125" s="33"/>
      <c r="X125" s="33"/>
      <c r="Y125" s="33"/>
      <c r="Z125" s="33"/>
      <c r="AA125" s="33"/>
      <c r="AB125" s="33"/>
      <c r="AC125" s="33"/>
      <c r="AD125" s="33"/>
      <c r="AE125" s="33"/>
    </row>
    <row r="126" s="11" customFormat="1" ht="29.28" customHeight="1">
      <c r="A126" s="148"/>
      <c r="B126" s="149"/>
      <c r="C126" s="150" t="s">
        <v>120</v>
      </c>
      <c r="D126" s="151" t="s">
        <v>57</v>
      </c>
      <c r="E126" s="151" t="s">
        <v>53</v>
      </c>
      <c r="F126" s="151" t="s">
        <v>54</v>
      </c>
      <c r="G126" s="151" t="s">
        <v>121</v>
      </c>
      <c r="H126" s="151" t="s">
        <v>122</v>
      </c>
      <c r="I126" s="151" t="s">
        <v>123</v>
      </c>
      <c r="J126" s="152" t="s">
        <v>108</v>
      </c>
      <c r="K126" s="153" t="s">
        <v>124</v>
      </c>
      <c r="L126" s="154"/>
      <c r="M126" s="80" t="s">
        <v>1</v>
      </c>
      <c r="N126" s="81" t="s">
        <v>36</v>
      </c>
      <c r="O126" s="81" t="s">
        <v>125</v>
      </c>
      <c r="P126" s="81" t="s">
        <v>126</v>
      </c>
      <c r="Q126" s="81" t="s">
        <v>127</v>
      </c>
      <c r="R126" s="81" t="s">
        <v>128</v>
      </c>
      <c r="S126" s="81" t="s">
        <v>129</v>
      </c>
      <c r="T126" s="82" t="s">
        <v>130</v>
      </c>
      <c r="U126" s="148"/>
      <c r="V126" s="148"/>
      <c r="W126" s="148"/>
      <c r="X126" s="148"/>
      <c r="Y126" s="148"/>
      <c r="Z126" s="148"/>
      <c r="AA126" s="148"/>
      <c r="AB126" s="148"/>
      <c r="AC126" s="148"/>
      <c r="AD126" s="148"/>
      <c r="AE126" s="148"/>
    </row>
    <row r="127" s="2" customFormat="1" ht="22.8" customHeight="1">
      <c r="A127" s="33"/>
      <c r="B127" s="34"/>
      <c r="C127" s="87" t="s">
        <v>131</v>
      </c>
      <c r="D127" s="33"/>
      <c r="E127" s="33"/>
      <c r="F127" s="33"/>
      <c r="G127" s="33"/>
      <c r="H127" s="33"/>
      <c r="I127" s="33"/>
      <c r="J127" s="155">
        <f>BK127</f>
        <v>165093.51000000001</v>
      </c>
      <c r="K127" s="33"/>
      <c r="L127" s="34"/>
      <c r="M127" s="83"/>
      <c r="N127" s="67"/>
      <c r="O127" s="84"/>
      <c r="P127" s="156">
        <f>P128+P152</f>
        <v>124.29369400000002</v>
      </c>
      <c r="Q127" s="84"/>
      <c r="R127" s="156">
        <f>R128+R152</f>
        <v>5.7593610700000006</v>
      </c>
      <c r="S127" s="84"/>
      <c r="T127" s="157">
        <f>T128+T152</f>
        <v>0</v>
      </c>
      <c r="U127" s="33"/>
      <c r="V127" s="33"/>
      <c r="W127" s="33"/>
      <c r="X127" s="33"/>
      <c r="Y127" s="33"/>
      <c r="Z127" s="33"/>
      <c r="AA127" s="33"/>
      <c r="AB127" s="33"/>
      <c r="AC127" s="33"/>
      <c r="AD127" s="33"/>
      <c r="AE127" s="33"/>
      <c r="AT127" s="18" t="s">
        <v>71</v>
      </c>
      <c r="AU127" s="18" t="s">
        <v>110</v>
      </c>
      <c r="BK127" s="158">
        <f>BK128+BK152</f>
        <v>165093.51000000001</v>
      </c>
    </row>
    <row r="128" s="12" customFormat="1" ht="25.92" customHeight="1">
      <c r="A128" s="12"/>
      <c r="B128" s="159"/>
      <c r="C128" s="12"/>
      <c r="D128" s="160" t="s">
        <v>71</v>
      </c>
      <c r="E128" s="161" t="s">
        <v>132</v>
      </c>
      <c r="F128" s="161" t="s">
        <v>133</v>
      </c>
      <c r="G128" s="12"/>
      <c r="H128" s="12"/>
      <c r="I128" s="12"/>
      <c r="J128" s="162">
        <f>BK128</f>
        <v>151948.22</v>
      </c>
      <c r="K128" s="12"/>
      <c r="L128" s="159"/>
      <c r="M128" s="163"/>
      <c r="N128" s="164"/>
      <c r="O128" s="164"/>
      <c r="P128" s="165">
        <f>P129+P138+P148+P149</f>
        <v>124.29369400000002</v>
      </c>
      <c r="Q128" s="164"/>
      <c r="R128" s="165">
        <f>R129+R138+R148+R149</f>
        <v>5.7593610700000006</v>
      </c>
      <c r="S128" s="164"/>
      <c r="T128" s="166">
        <f>T129+T138+T148+T149</f>
        <v>0</v>
      </c>
      <c r="U128" s="12"/>
      <c r="V128" s="12"/>
      <c r="W128" s="12"/>
      <c r="X128" s="12"/>
      <c r="Y128" s="12"/>
      <c r="Z128" s="12"/>
      <c r="AA128" s="12"/>
      <c r="AB128" s="12"/>
      <c r="AC128" s="12"/>
      <c r="AD128" s="12"/>
      <c r="AE128" s="12"/>
      <c r="AR128" s="160" t="s">
        <v>79</v>
      </c>
      <c r="AT128" s="167" t="s">
        <v>71</v>
      </c>
      <c r="AU128" s="167" t="s">
        <v>72</v>
      </c>
      <c r="AY128" s="160" t="s">
        <v>134</v>
      </c>
      <c r="BK128" s="168">
        <f>BK129+BK138+BK148+BK149</f>
        <v>151948.22</v>
      </c>
    </row>
    <row r="129" s="12" customFormat="1" ht="22.8" customHeight="1">
      <c r="A129" s="12"/>
      <c r="B129" s="159"/>
      <c r="C129" s="12"/>
      <c r="D129" s="160" t="s">
        <v>71</v>
      </c>
      <c r="E129" s="169" t="s">
        <v>146</v>
      </c>
      <c r="F129" s="169" t="s">
        <v>262</v>
      </c>
      <c r="G129" s="12"/>
      <c r="H129" s="12"/>
      <c r="I129" s="12"/>
      <c r="J129" s="170">
        <f>BK129</f>
        <v>86459.979999999981</v>
      </c>
      <c r="K129" s="12"/>
      <c r="L129" s="159"/>
      <c r="M129" s="163"/>
      <c r="N129" s="164"/>
      <c r="O129" s="164"/>
      <c r="P129" s="165">
        <f>SUM(P130:P137)</f>
        <v>17.654064999999999</v>
      </c>
      <c r="Q129" s="164"/>
      <c r="R129" s="165">
        <f>SUM(R130:R137)</f>
        <v>0.41089961000000003</v>
      </c>
      <c r="S129" s="164"/>
      <c r="T129" s="166">
        <f>SUM(T130:T137)</f>
        <v>0</v>
      </c>
      <c r="U129" s="12"/>
      <c r="V129" s="12"/>
      <c r="W129" s="12"/>
      <c r="X129" s="12"/>
      <c r="Y129" s="12"/>
      <c r="Z129" s="12"/>
      <c r="AA129" s="12"/>
      <c r="AB129" s="12"/>
      <c r="AC129" s="12"/>
      <c r="AD129" s="12"/>
      <c r="AE129" s="12"/>
      <c r="AR129" s="160" t="s">
        <v>79</v>
      </c>
      <c r="AT129" s="167" t="s">
        <v>71</v>
      </c>
      <c r="AU129" s="167" t="s">
        <v>79</v>
      </c>
      <c r="AY129" s="160" t="s">
        <v>134</v>
      </c>
      <c r="BK129" s="168">
        <f>SUM(BK130:BK137)</f>
        <v>86459.979999999981</v>
      </c>
    </row>
    <row r="130" s="2" customFormat="1" ht="16.5" customHeight="1">
      <c r="A130" s="33"/>
      <c r="B130" s="171"/>
      <c r="C130" s="172" t="s">
        <v>79</v>
      </c>
      <c r="D130" s="172" t="s">
        <v>137</v>
      </c>
      <c r="E130" s="173" t="s">
        <v>383</v>
      </c>
      <c r="F130" s="174" t="s">
        <v>384</v>
      </c>
      <c r="G130" s="175" t="s">
        <v>165</v>
      </c>
      <c r="H130" s="176">
        <v>113.17100000000001</v>
      </c>
      <c r="I130" s="177">
        <v>675</v>
      </c>
      <c r="J130" s="177">
        <f>ROUND(I130*H130,2)</f>
        <v>76390.429999999993</v>
      </c>
      <c r="K130" s="178"/>
      <c r="L130" s="34"/>
      <c r="M130" s="179" t="s">
        <v>1</v>
      </c>
      <c r="N130" s="180" t="s">
        <v>37</v>
      </c>
      <c r="O130" s="181">
        <v>0</v>
      </c>
      <c r="P130" s="181">
        <f>O130*H130</f>
        <v>0</v>
      </c>
      <c r="Q130" s="181">
        <v>0</v>
      </c>
      <c r="R130" s="181">
        <f>Q130*H130</f>
        <v>0</v>
      </c>
      <c r="S130" s="181">
        <v>0</v>
      </c>
      <c r="T130" s="182">
        <f>S130*H130</f>
        <v>0</v>
      </c>
      <c r="U130" s="33"/>
      <c r="V130" s="33"/>
      <c r="W130" s="33"/>
      <c r="X130" s="33"/>
      <c r="Y130" s="33"/>
      <c r="Z130" s="33"/>
      <c r="AA130" s="33"/>
      <c r="AB130" s="33"/>
      <c r="AC130" s="33"/>
      <c r="AD130" s="33"/>
      <c r="AE130" s="33"/>
      <c r="AR130" s="183" t="s">
        <v>141</v>
      </c>
      <c r="AT130" s="183" t="s">
        <v>137</v>
      </c>
      <c r="AU130" s="183" t="s">
        <v>81</v>
      </c>
      <c r="AY130" s="18" t="s">
        <v>134</v>
      </c>
      <c r="BE130" s="184">
        <f>IF(N130="základní",J130,0)</f>
        <v>76390.429999999993</v>
      </c>
      <c r="BF130" s="184">
        <f>IF(N130="snížená",J130,0)</f>
        <v>0</v>
      </c>
      <c r="BG130" s="184">
        <f>IF(N130="zákl. přenesená",J130,0)</f>
        <v>0</v>
      </c>
      <c r="BH130" s="184">
        <f>IF(N130="sníž. přenesená",J130,0)</f>
        <v>0</v>
      </c>
      <c r="BI130" s="184">
        <f>IF(N130="nulová",J130,0)</f>
        <v>0</v>
      </c>
      <c r="BJ130" s="18" t="s">
        <v>79</v>
      </c>
      <c r="BK130" s="184">
        <f>ROUND(I130*H130,2)</f>
        <v>76390.429999999993</v>
      </c>
      <c r="BL130" s="18" t="s">
        <v>141</v>
      </c>
      <c r="BM130" s="183" t="s">
        <v>385</v>
      </c>
    </row>
    <row r="131" s="13" customFormat="1">
      <c r="A131" s="13"/>
      <c r="B131" s="185"/>
      <c r="C131" s="13"/>
      <c r="D131" s="186" t="s">
        <v>159</v>
      </c>
      <c r="E131" s="187" t="s">
        <v>1</v>
      </c>
      <c r="F131" s="188" t="s">
        <v>379</v>
      </c>
      <c r="G131" s="13"/>
      <c r="H131" s="189">
        <v>113.170984086151</v>
      </c>
      <c r="I131" s="13"/>
      <c r="J131" s="13"/>
      <c r="K131" s="13"/>
      <c r="L131" s="185"/>
      <c r="M131" s="190"/>
      <c r="N131" s="191"/>
      <c r="O131" s="191"/>
      <c r="P131" s="191"/>
      <c r="Q131" s="191"/>
      <c r="R131" s="191"/>
      <c r="S131" s="191"/>
      <c r="T131" s="192"/>
      <c r="U131" s="13"/>
      <c r="V131" s="13"/>
      <c r="W131" s="13"/>
      <c r="X131" s="13"/>
      <c r="Y131" s="13"/>
      <c r="Z131" s="13"/>
      <c r="AA131" s="13"/>
      <c r="AB131" s="13"/>
      <c r="AC131" s="13"/>
      <c r="AD131" s="13"/>
      <c r="AE131" s="13"/>
      <c r="AT131" s="187" t="s">
        <v>159</v>
      </c>
      <c r="AU131" s="187" t="s">
        <v>81</v>
      </c>
      <c r="AV131" s="13" t="s">
        <v>81</v>
      </c>
      <c r="AW131" s="13" t="s">
        <v>27</v>
      </c>
      <c r="AX131" s="13" t="s">
        <v>79</v>
      </c>
      <c r="AY131" s="187" t="s">
        <v>134</v>
      </c>
    </row>
    <row r="132" s="2" customFormat="1" ht="16.5" customHeight="1">
      <c r="A132" s="33"/>
      <c r="B132" s="171"/>
      <c r="C132" s="172" t="s">
        <v>81</v>
      </c>
      <c r="D132" s="172" t="s">
        <v>137</v>
      </c>
      <c r="E132" s="173" t="s">
        <v>386</v>
      </c>
      <c r="F132" s="174" t="s">
        <v>387</v>
      </c>
      <c r="G132" s="175" t="s">
        <v>157</v>
      </c>
      <c r="H132" s="176">
        <v>64.459999999999994</v>
      </c>
      <c r="I132" s="177">
        <v>108</v>
      </c>
      <c r="J132" s="177">
        <f>ROUND(I132*H132,2)</f>
        <v>6961.6800000000003</v>
      </c>
      <c r="K132" s="178"/>
      <c r="L132" s="34"/>
      <c r="M132" s="179" t="s">
        <v>1</v>
      </c>
      <c r="N132" s="180" t="s">
        <v>37</v>
      </c>
      <c r="O132" s="181">
        <v>0.20000000000000001</v>
      </c>
      <c r="P132" s="181">
        <f>O132*H132</f>
        <v>12.892</v>
      </c>
      <c r="Q132" s="181">
        <v>0.00012999999999999999</v>
      </c>
      <c r="R132" s="181">
        <f>Q132*H132</f>
        <v>0.008379799999999998</v>
      </c>
      <c r="S132" s="181">
        <v>0</v>
      </c>
      <c r="T132" s="182">
        <f>S132*H132</f>
        <v>0</v>
      </c>
      <c r="U132" s="33"/>
      <c r="V132" s="33"/>
      <c r="W132" s="33"/>
      <c r="X132" s="33"/>
      <c r="Y132" s="33"/>
      <c r="Z132" s="33"/>
      <c r="AA132" s="33"/>
      <c r="AB132" s="33"/>
      <c r="AC132" s="33"/>
      <c r="AD132" s="33"/>
      <c r="AE132" s="33"/>
      <c r="AR132" s="183" t="s">
        <v>141</v>
      </c>
      <c r="AT132" s="183" t="s">
        <v>137</v>
      </c>
      <c r="AU132" s="183" t="s">
        <v>81</v>
      </c>
      <c r="AY132" s="18" t="s">
        <v>134</v>
      </c>
      <c r="BE132" s="184">
        <f>IF(N132="základní",J132,0)</f>
        <v>6961.6800000000003</v>
      </c>
      <c r="BF132" s="184">
        <f>IF(N132="snížená",J132,0)</f>
        <v>0</v>
      </c>
      <c r="BG132" s="184">
        <f>IF(N132="zákl. přenesená",J132,0)</f>
        <v>0</v>
      </c>
      <c r="BH132" s="184">
        <f>IF(N132="sníž. přenesená",J132,0)</f>
        <v>0</v>
      </c>
      <c r="BI132" s="184">
        <f>IF(N132="nulová",J132,0)</f>
        <v>0</v>
      </c>
      <c r="BJ132" s="18" t="s">
        <v>79</v>
      </c>
      <c r="BK132" s="184">
        <f>ROUND(I132*H132,2)</f>
        <v>6961.6800000000003</v>
      </c>
      <c r="BL132" s="18" t="s">
        <v>141</v>
      </c>
      <c r="BM132" s="183" t="s">
        <v>388</v>
      </c>
    </row>
    <row r="133" s="2" customFormat="1">
      <c r="A133" s="33"/>
      <c r="B133" s="34"/>
      <c r="C133" s="33"/>
      <c r="D133" s="186" t="s">
        <v>389</v>
      </c>
      <c r="E133" s="33"/>
      <c r="F133" s="218" t="s">
        <v>390</v>
      </c>
      <c r="G133" s="33"/>
      <c r="H133" s="33"/>
      <c r="I133" s="33"/>
      <c r="J133" s="33"/>
      <c r="K133" s="33"/>
      <c r="L133" s="34"/>
      <c r="M133" s="219"/>
      <c r="N133" s="220"/>
      <c r="O133" s="71"/>
      <c r="P133" s="71"/>
      <c r="Q133" s="71"/>
      <c r="R133" s="71"/>
      <c r="S133" s="71"/>
      <c r="T133" s="72"/>
      <c r="U133" s="33"/>
      <c r="V133" s="33"/>
      <c r="W133" s="33"/>
      <c r="X133" s="33"/>
      <c r="Y133" s="33"/>
      <c r="Z133" s="33"/>
      <c r="AA133" s="33"/>
      <c r="AB133" s="33"/>
      <c r="AC133" s="33"/>
      <c r="AD133" s="33"/>
      <c r="AE133" s="33"/>
      <c r="AT133" s="18" t="s">
        <v>389</v>
      </c>
      <c r="AU133" s="18" t="s">
        <v>81</v>
      </c>
    </row>
    <row r="134" s="13" customFormat="1">
      <c r="A134" s="13"/>
      <c r="B134" s="185"/>
      <c r="C134" s="13"/>
      <c r="D134" s="186" t="s">
        <v>159</v>
      </c>
      <c r="E134" s="187" t="s">
        <v>1</v>
      </c>
      <c r="F134" s="188" t="s">
        <v>391</v>
      </c>
      <c r="G134" s="13"/>
      <c r="H134" s="189">
        <v>64.459999999999994</v>
      </c>
      <c r="I134" s="13"/>
      <c r="J134" s="13"/>
      <c r="K134" s="13"/>
      <c r="L134" s="185"/>
      <c r="M134" s="190"/>
      <c r="N134" s="191"/>
      <c r="O134" s="191"/>
      <c r="P134" s="191"/>
      <c r="Q134" s="191"/>
      <c r="R134" s="191"/>
      <c r="S134" s="191"/>
      <c r="T134" s="192"/>
      <c r="U134" s="13"/>
      <c r="V134" s="13"/>
      <c r="W134" s="13"/>
      <c r="X134" s="13"/>
      <c r="Y134" s="13"/>
      <c r="Z134" s="13"/>
      <c r="AA134" s="13"/>
      <c r="AB134" s="13"/>
      <c r="AC134" s="13"/>
      <c r="AD134" s="13"/>
      <c r="AE134" s="13"/>
      <c r="AT134" s="187" t="s">
        <v>159</v>
      </c>
      <c r="AU134" s="187" t="s">
        <v>81</v>
      </c>
      <c r="AV134" s="13" t="s">
        <v>81</v>
      </c>
      <c r="AW134" s="13" t="s">
        <v>27</v>
      </c>
      <c r="AX134" s="13" t="s">
        <v>79</v>
      </c>
      <c r="AY134" s="187" t="s">
        <v>134</v>
      </c>
    </row>
    <row r="135" s="2" customFormat="1" ht="33" customHeight="1">
      <c r="A135" s="33"/>
      <c r="B135" s="171"/>
      <c r="C135" s="172" t="s">
        <v>146</v>
      </c>
      <c r="D135" s="172" t="s">
        <v>137</v>
      </c>
      <c r="E135" s="173" t="s">
        <v>392</v>
      </c>
      <c r="F135" s="174" t="s">
        <v>393</v>
      </c>
      <c r="G135" s="175" t="s">
        <v>157</v>
      </c>
      <c r="H135" s="176">
        <v>50.127000000000002</v>
      </c>
      <c r="I135" s="177">
        <v>62</v>
      </c>
      <c r="J135" s="177">
        <f>ROUND(I135*H135,2)</f>
        <v>3107.8699999999999</v>
      </c>
      <c r="K135" s="178"/>
      <c r="L135" s="34"/>
      <c r="M135" s="179" t="s">
        <v>1</v>
      </c>
      <c r="N135" s="180" t="s">
        <v>37</v>
      </c>
      <c r="O135" s="181">
        <v>0.095000000000000001</v>
      </c>
      <c r="P135" s="181">
        <f>O135*H135</f>
        <v>4.7620650000000007</v>
      </c>
      <c r="Q135" s="181">
        <v>0.0080300000000000007</v>
      </c>
      <c r="R135" s="181">
        <f>Q135*H135</f>
        <v>0.40251981000000003</v>
      </c>
      <c r="S135" s="181">
        <v>0</v>
      </c>
      <c r="T135" s="182">
        <f>S135*H135</f>
        <v>0</v>
      </c>
      <c r="U135" s="33"/>
      <c r="V135" s="33"/>
      <c r="W135" s="33"/>
      <c r="X135" s="33"/>
      <c r="Y135" s="33"/>
      <c r="Z135" s="33"/>
      <c r="AA135" s="33"/>
      <c r="AB135" s="33"/>
      <c r="AC135" s="33"/>
      <c r="AD135" s="33"/>
      <c r="AE135" s="33"/>
      <c r="AR135" s="183" t="s">
        <v>141</v>
      </c>
      <c r="AT135" s="183" t="s">
        <v>137</v>
      </c>
      <c r="AU135" s="183" t="s">
        <v>81</v>
      </c>
      <c r="AY135" s="18" t="s">
        <v>134</v>
      </c>
      <c r="BE135" s="184">
        <f>IF(N135="základní",J135,0)</f>
        <v>3107.8699999999999</v>
      </c>
      <c r="BF135" s="184">
        <f>IF(N135="snížená",J135,0)</f>
        <v>0</v>
      </c>
      <c r="BG135" s="184">
        <f>IF(N135="zákl. přenesená",J135,0)</f>
        <v>0</v>
      </c>
      <c r="BH135" s="184">
        <f>IF(N135="sníž. přenesená",J135,0)</f>
        <v>0</v>
      </c>
      <c r="BI135" s="184">
        <f>IF(N135="nulová",J135,0)</f>
        <v>0</v>
      </c>
      <c r="BJ135" s="18" t="s">
        <v>79</v>
      </c>
      <c r="BK135" s="184">
        <f>ROUND(I135*H135,2)</f>
        <v>3107.8699999999999</v>
      </c>
      <c r="BL135" s="18" t="s">
        <v>141</v>
      </c>
      <c r="BM135" s="183" t="s">
        <v>394</v>
      </c>
    </row>
    <row r="136" s="2" customFormat="1">
      <c r="A136" s="33"/>
      <c r="B136" s="34"/>
      <c r="C136" s="33"/>
      <c r="D136" s="186" t="s">
        <v>389</v>
      </c>
      <c r="E136" s="33"/>
      <c r="F136" s="218" t="s">
        <v>395</v>
      </c>
      <c r="G136" s="33"/>
      <c r="H136" s="33"/>
      <c r="I136" s="33"/>
      <c r="J136" s="33"/>
      <c r="K136" s="33"/>
      <c r="L136" s="34"/>
      <c r="M136" s="219"/>
      <c r="N136" s="220"/>
      <c r="O136" s="71"/>
      <c r="P136" s="71"/>
      <c r="Q136" s="71"/>
      <c r="R136" s="71"/>
      <c r="S136" s="71"/>
      <c r="T136" s="72"/>
      <c r="U136" s="33"/>
      <c r="V136" s="33"/>
      <c r="W136" s="33"/>
      <c r="X136" s="33"/>
      <c r="Y136" s="33"/>
      <c r="Z136" s="33"/>
      <c r="AA136" s="33"/>
      <c r="AB136" s="33"/>
      <c r="AC136" s="33"/>
      <c r="AD136" s="33"/>
      <c r="AE136" s="33"/>
      <c r="AT136" s="18" t="s">
        <v>389</v>
      </c>
      <c r="AU136" s="18" t="s">
        <v>81</v>
      </c>
    </row>
    <row r="137" s="13" customFormat="1">
      <c r="A137" s="13"/>
      <c r="B137" s="185"/>
      <c r="C137" s="13"/>
      <c r="D137" s="186" t="s">
        <v>159</v>
      </c>
      <c r="E137" s="187" t="s">
        <v>1</v>
      </c>
      <c r="F137" s="188" t="s">
        <v>396</v>
      </c>
      <c r="G137" s="13"/>
      <c r="H137" s="189">
        <v>50.127000000000002</v>
      </c>
      <c r="I137" s="13"/>
      <c r="J137" s="13"/>
      <c r="K137" s="13"/>
      <c r="L137" s="185"/>
      <c r="M137" s="190"/>
      <c r="N137" s="191"/>
      <c r="O137" s="191"/>
      <c r="P137" s="191"/>
      <c r="Q137" s="191"/>
      <c r="R137" s="191"/>
      <c r="S137" s="191"/>
      <c r="T137" s="192"/>
      <c r="U137" s="13"/>
      <c r="V137" s="13"/>
      <c r="W137" s="13"/>
      <c r="X137" s="13"/>
      <c r="Y137" s="13"/>
      <c r="Z137" s="13"/>
      <c r="AA137" s="13"/>
      <c r="AB137" s="13"/>
      <c r="AC137" s="13"/>
      <c r="AD137" s="13"/>
      <c r="AE137" s="13"/>
      <c r="AT137" s="187" t="s">
        <v>159</v>
      </c>
      <c r="AU137" s="187" t="s">
        <v>81</v>
      </c>
      <c r="AV137" s="13" t="s">
        <v>81</v>
      </c>
      <c r="AW137" s="13" t="s">
        <v>27</v>
      </c>
      <c r="AX137" s="13" t="s">
        <v>79</v>
      </c>
      <c r="AY137" s="187" t="s">
        <v>134</v>
      </c>
    </row>
    <row r="138" s="12" customFormat="1" ht="22.8" customHeight="1">
      <c r="A138" s="12"/>
      <c r="B138" s="159"/>
      <c r="C138" s="12"/>
      <c r="D138" s="160" t="s">
        <v>71</v>
      </c>
      <c r="E138" s="169" t="s">
        <v>135</v>
      </c>
      <c r="F138" s="169" t="s">
        <v>136</v>
      </c>
      <c r="G138" s="12"/>
      <c r="H138" s="12"/>
      <c r="I138" s="12"/>
      <c r="J138" s="170">
        <f>BK138</f>
        <v>63760.540000000001</v>
      </c>
      <c r="K138" s="12"/>
      <c r="L138" s="159"/>
      <c r="M138" s="163"/>
      <c r="N138" s="164"/>
      <c r="O138" s="164"/>
      <c r="P138" s="165">
        <f>SUM(P139:P147)</f>
        <v>101.85390000000001</v>
      </c>
      <c r="Q138" s="164"/>
      <c r="R138" s="165">
        <f>SUM(R139:R147)</f>
        <v>5.3484614600000002</v>
      </c>
      <c r="S138" s="164"/>
      <c r="T138" s="166">
        <f>SUM(T139:T147)</f>
        <v>0</v>
      </c>
      <c r="U138" s="12"/>
      <c r="V138" s="12"/>
      <c r="W138" s="12"/>
      <c r="X138" s="12"/>
      <c r="Y138" s="12"/>
      <c r="Z138" s="12"/>
      <c r="AA138" s="12"/>
      <c r="AB138" s="12"/>
      <c r="AC138" s="12"/>
      <c r="AD138" s="12"/>
      <c r="AE138" s="12"/>
      <c r="AR138" s="160" t="s">
        <v>79</v>
      </c>
      <c r="AT138" s="167" t="s">
        <v>71</v>
      </c>
      <c r="AU138" s="167" t="s">
        <v>79</v>
      </c>
      <c r="AY138" s="160" t="s">
        <v>134</v>
      </c>
      <c r="BK138" s="168">
        <f>SUM(BK139:BK147)</f>
        <v>63760.540000000001</v>
      </c>
    </row>
    <row r="139" s="2" customFormat="1" ht="16.5" customHeight="1">
      <c r="A139" s="33"/>
      <c r="B139" s="171"/>
      <c r="C139" s="172" t="s">
        <v>141</v>
      </c>
      <c r="D139" s="172" t="s">
        <v>137</v>
      </c>
      <c r="E139" s="173" t="s">
        <v>266</v>
      </c>
      <c r="F139" s="174" t="s">
        <v>397</v>
      </c>
      <c r="G139" s="175" t="s">
        <v>165</v>
      </c>
      <c r="H139" s="176">
        <v>226.34200000000001</v>
      </c>
      <c r="I139" s="177">
        <v>60.700000000000003</v>
      </c>
      <c r="J139" s="177">
        <f>ROUND(I139*H139,2)</f>
        <v>13738.959999999999</v>
      </c>
      <c r="K139" s="178"/>
      <c r="L139" s="34"/>
      <c r="M139" s="179" t="s">
        <v>1</v>
      </c>
      <c r="N139" s="180" t="s">
        <v>37</v>
      </c>
      <c r="O139" s="181">
        <v>0.080000000000000002</v>
      </c>
      <c r="P139" s="181">
        <f>O139*H139</f>
        <v>18.10736</v>
      </c>
      <c r="Q139" s="181">
        <v>0.0073499999999999998</v>
      </c>
      <c r="R139" s="181">
        <f>Q139*H139</f>
        <v>1.6636137</v>
      </c>
      <c r="S139" s="181">
        <v>0</v>
      </c>
      <c r="T139" s="182">
        <f>S139*H139</f>
        <v>0</v>
      </c>
      <c r="U139" s="33"/>
      <c r="V139" s="33"/>
      <c r="W139" s="33"/>
      <c r="X139" s="33"/>
      <c r="Y139" s="33"/>
      <c r="Z139" s="33"/>
      <c r="AA139" s="33"/>
      <c r="AB139" s="33"/>
      <c r="AC139" s="33"/>
      <c r="AD139" s="33"/>
      <c r="AE139" s="33"/>
      <c r="AR139" s="183" t="s">
        <v>141</v>
      </c>
      <c r="AT139" s="183" t="s">
        <v>137</v>
      </c>
      <c r="AU139" s="183" t="s">
        <v>81</v>
      </c>
      <c r="AY139" s="18" t="s">
        <v>134</v>
      </c>
      <c r="BE139" s="184">
        <f>IF(N139="základní",J139,0)</f>
        <v>13738.959999999999</v>
      </c>
      <c r="BF139" s="184">
        <f>IF(N139="snížená",J139,0)</f>
        <v>0</v>
      </c>
      <c r="BG139" s="184">
        <f>IF(N139="zákl. přenesená",J139,0)</f>
        <v>0</v>
      </c>
      <c r="BH139" s="184">
        <f>IF(N139="sníž. přenesená",J139,0)</f>
        <v>0</v>
      </c>
      <c r="BI139" s="184">
        <f>IF(N139="nulová",J139,0)</f>
        <v>0</v>
      </c>
      <c r="BJ139" s="18" t="s">
        <v>79</v>
      </c>
      <c r="BK139" s="184">
        <f>ROUND(I139*H139,2)</f>
        <v>13738.959999999999</v>
      </c>
      <c r="BL139" s="18" t="s">
        <v>141</v>
      </c>
      <c r="BM139" s="183" t="s">
        <v>398</v>
      </c>
    </row>
    <row r="140" s="13" customFormat="1">
      <c r="A140" s="13"/>
      <c r="B140" s="185"/>
      <c r="C140" s="13"/>
      <c r="D140" s="186" t="s">
        <v>159</v>
      </c>
      <c r="E140" s="187" t="s">
        <v>1</v>
      </c>
      <c r="F140" s="188" t="s">
        <v>379</v>
      </c>
      <c r="G140" s="13"/>
      <c r="H140" s="189">
        <v>113.17100000000001</v>
      </c>
      <c r="I140" s="13"/>
      <c r="J140" s="13"/>
      <c r="K140" s="13"/>
      <c r="L140" s="185"/>
      <c r="M140" s="190"/>
      <c r="N140" s="191"/>
      <c r="O140" s="191"/>
      <c r="P140" s="191"/>
      <c r="Q140" s="191"/>
      <c r="R140" s="191"/>
      <c r="S140" s="191"/>
      <c r="T140" s="192"/>
      <c r="U140" s="13"/>
      <c r="V140" s="13"/>
      <c r="W140" s="13"/>
      <c r="X140" s="13"/>
      <c r="Y140" s="13"/>
      <c r="Z140" s="13"/>
      <c r="AA140" s="13"/>
      <c r="AB140" s="13"/>
      <c r="AC140" s="13"/>
      <c r="AD140" s="13"/>
      <c r="AE140" s="13"/>
      <c r="AT140" s="187" t="s">
        <v>159</v>
      </c>
      <c r="AU140" s="187" t="s">
        <v>81</v>
      </c>
      <c r="AV140" s="13" t="s">
        <v>81</v>
      </c>
      <c r="AW140" s="13" t="s">
        <v>27</v>
      </c>
      <c r="AX140" s="13" t="s">
        <v>72</v>
      </c>
      <c r="AY140" s="187" t="s">
        <v>134</v>
      </c>
    </row>
    <row r="141" s="13" customFormat="1">
      <c r="A141" s="13"/>
      <c r="B141" s="185"/>
      <c r="C141" s="13"/>
      <c r="D141" s="186" t="s">
        <v>159</v>
      </c>
      <c r="E141" s="187" t="s">
        <v>1</v>
      </c>
      <c r="F141" s="188" t="s">
        <v>379</v>
      </c>
      <c r="G141" s="13"/>
      <c r="H141" s="189">
        <v>113.17100000000001</v>
      </c>
      <c r="I141" s="13"/>
      <c r="J141" s="13"/>
      <c r="K141" s="13"/>
      <c r="L141" s="185"/>
      <c r="M141" s="190"/>
      <c r="N141" s="191"/>
      <c r="O141" s="191"/>
      <c r="P141" s="191"/>
      <c r="Q141" s="191"/>
      <c r="R141" s="191"/>
      <c r="S141" s="191"/>
      <c r="T141" s="192"/>
      <c r="U141" s="13"/>
      <c r="V141" s="13"/>
      <c r="W141" s="13"/>
      <c r="X141" s="13"/>
      <c r="Y141" s="13"/>
      <c r="Z141" s="13"/>
      <c r="AA141" s="13"/>
      <c r="AB141" s="13"/>
      <c r="AC141" s="13"/>
      <c r="AD141" s="13"/>
      <c r="AE141" s="13"/>
      <c r="AT141" s="187" t="s">
        <v>159</v>
      </c>
      <c r="AU141" s="187" t="s">
        <v>81</v>
      </c>
      <c r="AV141" s="13" t="s">
        <v>81</v>
      </c>
      <c r="AW141" s="13" t="s">
        <v>27</v>
      </c>
      <c r="AX141" s="13" t="s">
        <v>72</v>
      </c>
      <c r="AY141" s="187" t="s">
        <v>134</v>
      </c>
    </row>
    <row r="142" s="14" customFormat="1">
      <c r="A142" s="14"/>
      <c r="B142" s="207"/>
      <c r="C142" s="14"/>
      <c r="D142" s="186" t="s">
        <v>159</v>
      </c>
      <c r="E142" s="208" t="s">
        <v>1</v>
      </c>
      <c r="F142" s="209" t="s">
        <v>252</v>
      </c>
      <c r="G142" s="14"/>
      <c r="H142" s="210">
        <v>226.34200000000001</v>
      </c>
      <c r="I142" s="14"/>
      <c r="J142" s="14"/>
      <c r="K142" s="14"/>
      <c r="L142" s="207"/>
      <c r="M142" s="211"/>
      <c r="N142" s="212"/>
      <c r="O142" s="212"/>
      <c r="P142" s="212"/>
      <c r="Q142" s="212"/>
      <c r="R142" s="212"/>
      <c r="S142" s="212"/>
      <c r="T142" s="213"/>
      <c r="U142" s="14"/>
      <c r="V142" s="14"/>
      <c r="W142" s="14"/>
      <c r="X142" s="14"/>
      <c r="Y142" s="14"/>
      <c r="Z142" s="14"/>
      <c r="AA142" s="14"/>
      <c r="AB142" s="14"/>
      <c r="AC142" s="14"/>
      <c r="AD142" s="14"/>
      <c r="AE142" s="14"/>
      <c r="AT142" s="208" t="s">
        <v>159</v>
      </c>
      <c r="AU142" s="208" t="s">
        <v>81</v>
      </c>
      <c r="AV142" s="14" t="s">
        <v>141</v>
      </c>
      <c r="AW142" s="14" t="s">
        <v>27</v>
      </c>
      <c r="AX142" s="14" t="s">
        <v>79</v>
      </c>
      <c r="AY142" s="208" t="s">
        <v>134</v>
      </c>
    </row>
    <row r="143" s="2" customFormat="1" ht="21.75" customHeight="1">
      <c r="A143" s="33"/>
      <c r="B143" s="171"/>
      <c r="C143" s="172" t="s">
        <v>154</v>
      </c>
      <c r="D143" s="172" t="s">
        <v>137</v>
      </c>
      <c r="E143" s="173" t="s">
        <v>269</v>
      </c>
      <c r="F143" s="174" t="s">
        <v>399</v>
      </c>
      <c r="G143" s="175" t="s">
        <v>165</v>
      </c>
      <c r="H143" s="176">
        <v>226.34200000000001</v>
      </c>
      <c r="I143" s="177">
        <v>221</v>
      </c>
      <c r="J143" s="177">
        <f>ROUND(I143*H143,2)</f>
        <v>50021.580000000002</v>
      </c>
      <c r="K143" s="178"/>
      <c r="L143" s="34"/>
      <c r="M143" s="179" t="s">
        <v>1</v>
      </c>
      <c r="N143" s="180" t="s">
        <v>37</v>
      </c>
      <c r="O143" s="181">
        <v>0.37</v>
      </c>
      <c r="P143" s="181">
        <f>O143*H143</f>
        <v>83.74654000000001</v>
      </c>
      <c r="Q143" s="181">
        <v>0.016279999999999999</v>
      </c>
      <c r="R143" s="181">
        <f>Q143*H143</f>
        <v>3.6848477600000002</v>
      </c>
      <c r="S143" s="181">
        <v>0</v>
      </c>
      <c r="T143" s="182">
        <f>S143*H143</f>
        <v>0</v>
      </c>
      <c r="U143" s="33"/>
      <c r="V143" s="33"/>
      <c r="W143" s="33"/>
      <c r="X143" s="33"/>
      <c r="Y143" s="33"/>
      <c r="Z143" s="33"/>
      <c r="AA143" s="33"/>
      <c r="AB143" s="33"/>
      <c r="AC143" s="33"/>
      <c r="AD143" s="33"/>
      <c r="AE143" s="33"/>
      <c r="AR143" s="183" t="s">
        <v>141</v>
      </c>
      <c r="AT143" s="183" t="s">
        <v>137</v>
      </c>
      <c r="AU143" s="183" t="s">
        <v>81</v>
      </c>
      <c r="AY143" s="18" t="s">
        <v>134</v>
      </c>
      <c r="BE143" s="184">
        <f>IF(N143="základní",J143,0)</f>
        <v>50021.580000000002</v>
      </c>
      <c r="BF143" s="184">
        <f>IF(N143="snížená",J143,0)</f>
        <v>0</v>
      </c>
      <c r="BG143" s="184">
        <f>IF(N143="zákl. přenesená",J143,0)</f>
        <v>0</v>
      </c>
      <c r="BH143" s="184">
        <f>IF(N143="sníž. přenesená",J143,0)</f>
        <v>0</v>
      </c>
      <c r="BI143" s="184">
        <f>IF(N143="nulová",J143,0)</f>
        <v>0</v>
      </c>
      <c r="BJ143" s="18" t="s">
        <v>79</v>
      </c>
      <c r="BK143" s="184">
        <f>ROUND(I143*H143,2)</f>
        <v>50021.580000000002</v>
      </c>
      <c r="BL143" s="18" t="s">
        <v>141</v>
      </c>
      <c r="BM143" s="183" t="s">
        <v>400</v>
      </c>
    </row>
    <row r="144" s="2" customFormat="1">
      <c r="A144" s="33"/>
      <c r="B144" s="34"/>
      <c r="C144" s="33"/>
      <c r="D144" s="186" t="s">
        <v>389</v>
      </c>
      <c r="E144" s="33"/>
      <c r="F144" s="218" t="s">
        <v>401</v>
      </c>
      <c r="G144" s="33"/>
      <c r="H144" s="33"/>
      <c r="I144" s="33"/>
      <c r="J144" s="33"/>
      <c r="K144" s="33"/>
      <c r="L144" s="34"/>
      <c r="M144" s="219"/>
      <c r="N144" s="220"/>
      <c r="O144" s="71"/>
      <c r="P144" s="71"/>
      <c r="Q144" s="71"/>
      <c r="R144" s="71"/>
      <c r="S144" s="71"/>
      <c r="T144" s="72"/>
      <c r="U144" s="33"/>
      <c r="V144" s="33"/>
      <c r="W144" s="33"/>
      <c r="X144" s="33"/>
      <c r="Y144" s="33"/>
      <c r="Z144" s="33"/>
      <c r="AA144" s="33"/>
      <c r="AB144" s="33"/>
      <c r="AC144" s="33"/>
      <c r="AD144" s="33"/>
      <c r="AE144" s="33"/>
      <c r="AT144" s="18" t="s">
        <v>389</v>
      </c>
      <c r="AU144" s="18" t="s">
        <v>81</v>
      </c>
    </row>
    <row r="145" s="13" customFormat="1">
      <c r="A145" s="13"/>
      <c r="B145" s="185"/>
      <c r="C145" s="13"/>
      <c r="D145" s="186" t="s">
        <v>159</v>
      </c>
      <c r="E145" s="187" t="s">
        <v>1</v>
      </c>
      <c r="F145" s="188" t="s">
        <v>379</v>
      </c>
      <c r="G145" s="13"/>
      <c r="H145" s="189">
        <v>113.17100000000001</v>
      </c>
      <c r="I145" s="13"/>
      <c r="J145" s="13"/>
      <c r="K145" s="13"/>
      <c r="L145" s="185"/>
      <c r="M145" s="190"/>
      <c r="N145" s="191"/>
      <c r="O145" s="191"/>
      <c r="P145" s="191"/>
      <c r="Q145" s="191"/>
      <c r="R145" s="191"/>
      <c r="S145" s="191"/>
      <c r="T145" s="192"/>
      <c r="U145" s="13"/>
      <c r="V145" s="13"/>
      <c r="W145" s="13"/>
      <c r="X145" s="13"/>
      <c r="Y145" s="13"/>
      <c r="Z145" s="13"/>
      <c r="AA145" s="13"/>
      <c r="AB145" s="13"/>
      <c r="AC145" s="13"/>
      <c r="AD145" s="13"/>
      <c r="AE145" s="13"/>
      <c r="AT145" s="187" t="s">
        <v>159</v>
      </c>
      <c r="AU145" s="187" t="s">
        <v>81</v>
      </c>
      <c r="AV145" s="13" t="s">
        <v>81</v>
      </c>
      <c r="AW145" s="13" t="s">
        <v>27</v>
      </c>
      <c r="AX145" s="13" t="s">
        <v>72</v>
      </c>
      <c r="AY145" s="187" t="s">
        <v>134</v>
      </c>
    </row>
    <row r="146" s="13" customFormat="1">
      <c r="A146" s="13"/>
      <c r="B146" s="185"/>
      <c r="C146" s="13"/>
      <c r="D146" s="186" t="s">
        <v>159</v>
      </c>
      <c r="E146" s="187" t="s">
        <v>1</v>
      </c>
      <c r="F146" s="188" t="s">
        <v>379</v>
      </c>
      <c r="G146" s="13"/>
      <c r="H146" s="189">
        <v>113.17100000000001</v>
      </c>
      <c r="I146" s="13"/>
      <c r="J146" s="13"/>
      <c r="K146" s="13"/>
      <c r="L146" s="185"/>
      <c r="M146" s="190"/>
      <c r="N146" s="191"/>
      <c r="O146" s="191"/>
      <c r="P146" s="191"/>
      <c r="Q146" s="191"/>
      <c r="R146" s="191"/>
      <c r="S146" s="191"/>
      <c r="T146" s="192"/>
      <c r="U146" s="13"/>
      <c r="V146" s="13"/>
      <c r="W146" s="13"/>
      <c r="X146" s="13"/>
      <c r="Y146" s="13"/>
      <c r="Z146" s="13"/>
      <c r="AA146" s="13"/>
      <c r="AB146" s="13"/>
      <c r="AC146" s="13"/>
      <c r="AD146" s="13"/>
      <c r="AE146" s="13"/>
      <c r="AT146" s="187" t="s">
        <v>159</v>
      </c>
      <c r="AU146" s="187" t="s">
        <v>81</v>
      </c>
      <c r="AV146" s="13" t="s">
        <v>81</v>
      </c>
      <c r="AW146" s="13" t="s">
        <v>27</v>
      </c>
      <c r="AX146" s="13" t="s">
        <v>72</v>
      </c>
      <c r="AY146" s="187" t="s">
        <v>134</v>
      </c>
    </row>
    <row r="147" s="14" customFormat="1">
      <c r="A147" s="14"/>
      <c r="B147" s="207"/>
      <c r="C147" s="14"/>
      <c r="D147" s="186" t="s">
        <v>159</v>
      </c>
      <c r="E147" s="208" t="s">
        <v>1</v>
      </c>
      <c r="F147" s="209" t="s">
        <v>252</v>
      </c>
      <c r="G147" s="14"/>
      <c r="H147" s="210">
        <v>226.34200000000001</v>
      </c>
      <c r="I147" s="14"/>
      <c r="J147" s="14"/>
      <c r="K147" s="14"/>
      <c r="L147" s="207"/>
      <c r="M147" s="211"/>
      <c r="N147" s="212"/>
      <c r="O147" s="212"/>
      <c r="P147" s="212"/>
      <c r="Q147" s="212"/>
      <c r="R147" s="212"/>
      <c r="S147" s="212"/>
      <c r="T147" s="213"/>
      <c r="U147" s="14"/>
      <c r="V147" s="14"/>
      <c r="W147" s="14"/>
      <c r="X147" s="14"/>
      <c r="Y147" s="14"/>
      <c r="Z147" s="14"/>
      <c r="AA147" s="14"/>
      <c r="AB147" s="14"/>
      <c r="AC147" s="14"/>
      <c r="AD147" s="14"/>
      <c r="AE147" s="14"/>
      <c r="AT147" s="208" t="s">
        <v>159</v>
      </c>
      <c r="AU147" s="208" t="s">
        <v>81</v>
      </c>
      <c r="AV147" s="14" t="s">
        <v>141</v>
      </c>
      <c r="AW147" s="14" t="s">
        <v>27</v>
      </c>
      <c r="AX147" s="14" t="s">
        <v>79</v>
      </c>
      <c r="AY147" s="208" t="s">
        <v>134</v>
      </c>
    </row>
    <row r="148" s="12" customFormat="1" ht="22.8" customHeight="1">
      <c r="A148" s="12"/>
      <c r="B148" s="159"/>
      <c r="C148" s="12"/>
      <c r="D148" s="160" t="s">
        <v>71</v>
      </c>
      <c r="E148" s="169" t="s">
        <v>161</v>
      </c>
      <c r="F148" s="169" t="s">
        <v>162</v>
      </c>
      <c r="G148" s="12"/>
      <c r="H148" s="12"/>
      <c r="I148" s="12"/>
      <c r="J148" s="170">
        <f>BK148</f>
        <v>0</v>
      </c>
      <c r="K148" s="12"/>
      <c r="L148" s="159"/>
      <c r="M148" s="163"/>
      <c r="N148" s="164"/>
      <c r="O148" s="164"/>
      <c r="P148" s="165">
        <v>0</v>
      </c>
      <c r="Q148" s="164"/>
      <c r="R148" s="165">
        <v>0</v>
      </c>
      <c r="S148" s="164"/>
      <c r="T148" s="166">
        <v>0</v>
      </c>
      <c r="U148" s="12"/>
      <c r="V148" s="12"/>
      <c r="W148" s="12"/>
      <c r="X148" s="12"/>
      <c r="Y148" s="12"/>
      <c r="Z148" s="12"/>
      <c r="AA148" s="12"/>
      <c r="AB148" s="12"/>
      <c r="AC148" s="12"/>
      <c r="AD148" s="12"/>
      <c r="AE148" s="12"/>
      <c r="AR148" s="160" t="s">
        <v>79</v>
      </c>
      <c r="AT148" s="167" t="s">
        <v>71</v>
      </c>
      <c r="AU148" s="167" t="s">
        <v>79</v>
      </c>
      <c r="AY148" s="160" t="s">
        <v>134</v>
      </c>
      <c r="BK148" s="168">
        <v>0</v>
      </c>
    </row>
    <row r="149" s="12" customFormat="1" ht="22.8" customHeight="1">
      <c r="A149" s="12"/>
      <c r="B149" s="159"/>
      <c r="C149" s="12"/>
      <c r="D149" s="160" t="s">
        <v>71</v>
      </c>
      <c r="E149" s="169" t="s">
        <v>167</v>
      </c>
      <c r="F149" s="169" t="s">
        <v>168</v>
      </c>
      <c r="G149" s="12"/>
      <c r="H149" s="12"/>
      <c r="I149" s="12"/>
      <c r="J149" s="170">
        <f>BK149</f>
        <v>1727.7000000000001</v>
      </c>
      <c r="K149" s="12"/>
      <c r="L149" s="159"/>
      <c r="M149" s="163"/>
      <c r="N149" s="164"/>
      <c r="O149" s="164"/>
      <c r="P149" s="165">
        <f>SUM(P150:P151)</f>
        <v>4.7857289999999999</v>
      </c>
      <c r="Q149" s="164"/>
      <c r="R149" s="165">
        <f>SUM(R150:R151)</f>
        <v>0</v>
      </c>
      <c r="S149" s="164"/>
      <c r="T149" s="166">
        <f>SUM(T150:T151)</f>
        <v>0</v>
      </c>
      <c r="U149" s="12"/>
      <c r="V149" s="12"/>
      <c r="W149" s="12"/>
      <c r="X149" s="12"/>
      <c r="Y149" s="12"/>
      <c r="Z149" s="12"/>
      <c r="AA149" s="12"/>
      <c r="AB149" s="12"/>
      <c r="AC149" s="12"/>
      <c r="AD149" s="12"/>
      <c r="AE149" s="12"/>
      <c r="AR149" s="160" t="s">
        <v>79</v>
      </c>
      <c r="AT149" s="167" t="s">
        <v>71</v>
      </c>
      <c r="AU149" s="167" t="s">
        <v>79</v>
      </c>
      <c r="AY149" s="160" t="s">
        <v>134</v>
      </c>
      <c r="BK149" s="168">
        <f>SUM(BK150:BK151)</f>
        <v>1727.7000000000001</v>
      </c>
    </row>
    <row r="150" s="2" customFormat="1" ht="21.75" customHeight="1">
      <c r="A150" s="33"/>
      <c r="B150" s="171"/>
      <c r="C150" s="172" t="s">
        <v>135</v>
      </c>
      <c r="D150" s="172" t="s">
        <v>137</v>
      </c>
      <c r="E150" s="173" t="s">
        <v>170</v>
      </c>
      <c r="F150" s="174" t="s">
        <v>171</v>
      </c>
      <c r="G150" s="175" t="s">
        <v>149</v>
      </c>
      <c r="H150" s="176">
        <v>5.7590000000000003</v>
      </c>
      <c r="I150" s="177">
        <v>300</v>
      </c>
      <c r="J150" s="177">
        <f>ROUND(I150*H150,2)</f>
        <v>1727.7000000000001</v>
      </c>
      <c r="K150" s="178"/>
      <c r="L150" s="34"/>
      <c r="M150" s="179" t="s">
        <v>1</v>
      </c>
      <c r="N150" s="180" t="s">
        <v>37</v>
      </c>
      <c r="O150" s="181">
        <v>0.83099999999999996</v>
      </c>
      <c r="P150" s="181">
        <f>O150*H150</f>
        <v>4.7857289999999999</v>
      </c>
      <c r="Q150" s="181">
        <v>0</v>
      </c>
      <c r="R150" s="181">
        <f>Q150*H150</f>
        <v>0</v>
      </c>
      <c r="S150" s="181">
        <v>0</v>
      </c>
      <c r="T150" s="182">
        <f>S150*H150</f>
        <v>0</v>
      </c>
      <c r="U150" s="33"/>
      <c r="V150" s="33"/>
      <c r="W150" s="33"/>
      <c r="X150" s="33"/>
      <c r="Y150" s="33"/>
      <c r="Z150" s="33"/>
      <c r="AA150" s="33"/>
      <c r="AB150" s="33"/>
      <c r="AC150" s="33"/>
      <c r="AD150" s="33"/>
      <c r="AE150" s="33"/>
      <c r="AR150" s="183" t="s">
        <v>141</v>
      </c>
      <c r="AT150" s="183" t="s">
        <v>137</v>
      </c>
      <c r="AU150" s="183" t="s">
        <v>81</v>
      </c>
      <c r="AY150" s="18" t="s">
        <v>134</v>
      </c>
      <c r="BE150" s="184">
        <f>IF(N150="základní",J150,0)</f>
        <v>1727.7000000000001</v>
      </c>
      <c r="BF150" s="184">
        <f>IF(N150="snížená",J150,0)</f>
        <v>0</v>
      </c>
      <c r="BG150" s="184">
        <f>IF(N150="zákl. přenesená",J150,0)</f>
        <v>0</v>
      </c>
      <c r="BH150" s="184">
        <f>IF(N150="sníž. přenesená",J150,0)</f>
        <v>0</v>
      </c>
      <c r="BI150" s="184">
        <f>IF(N150="nulová",J150,0)</f>
        <v>0</v>
      </c>
      <c r="BJ150" s="18" t="s">
        <v>79</v>
      </c>
      <c r="BK150" s="184">
        <f>ROUND(I150*H150,2)</f>
        <v>1727.7000000000001</v>
      </c>
      <c r="BL150" s="18" t="s">
        <v>141</v>
      </c>
      <c r="BM150" s="183" t="s">
        <v>402</v>
      </c>
    </row>
    <row r="151" s="2" customFormat="1">
      <c r="A151" s="33"/>
      <c r="B151" s="34"/>
      <c r="C151" s="33"/>
      <c r="D151" s="186" t="s">
        <v>389</v>
      </c>
      <c r="E151" s="33"/>
      <c r="F151" s="218" t="s">
        <v>403</v>
      </c>
      <c r="G151" s="33"/>
      <c r="H151" s="33"/>
      <c r="I151" s="33"/>
      <c r="J151" s="33"/>
      <c r="K151" s="33"/>
      <c r="L151" s="34"/>
      <c r="M151" s="219"/>
      <c r="N151" s="220"/>
      <c r="O151" s="71"/>
      <c r="P151" s="71"/>
      <c r="Q151" s="71"/>
      <c r="R151" s="71"/>
      <c r="S151" s="71"/>
      <c r="T151" s="72"/>
      <c r="U151" s="33"/>
      <c r="V151" s="33"/>
      <c r="W151" s="33"/>
      <c r="X151" s="33"/>
      <c r="Y151" s="33"/>
      <c r="Z151" s="33"/>
      <c r="AA151" s="33"/>
      <c r="AB151" s="33"/>
      <c r="AC151" s="33"/>
      <c r="AD151" s="33"/>
      <c r="AE151" s="33"/>
      <c r="AT151" s="18" t="s">
        <v>389</v>
      </c>
      <c r="AU151" s="18" t="s">
        <v>81</v>
      </c>
    </row>
    <row r="152" s="12" customFormat="1" ht="25.92" customHeight="1">
      <c r="A152" s="12"/>
      <c r="B152" s="159"/>
      <c r="C152" s="12"/>
      <c r="D152" s="160" t="s">
        <v>71</v>
      </c>
      <c r="E152" s="161" t="s">
        <v>173</v>
      </c>
      <c r="F152" s="161" t="s">
        <v>174</v>
      </c>
      <c r="G152" s="12"/>
      <c r="H152" s="12"/>
      <c r="I152" s="12"/>
      <c r="J152" s="162">
        <f>BK152</f>
        <v>13145.289999999999</v>
      </c>
      <c r="K152" s="12"/>
      <c r="L152" s="159"/>
      <c r="M152" s="163"/>
      <c r="N152" s="164"/>
      <c r="O152" s="164"/>
      <c r="P152" s="165">
        <f>P153</f>
        <v>0</v>
      </c>
      <c r="Q152" s="164"/>
      <c r="R152" s="165">
        <f>R153</f>
        <v>0</v>
      </c>
      <c r="S152" s="164"/>
      <c r="T152" s="166">
        <f>T153</f>
        <v>0</v>
      </c>
      <c r="U152" s="12"/>
      <c r="V152" s="12"/>
      <c r="W152" s="12"/>
      <c r="X152" s="12"/>
      <c r="Y152" s="12"/>
      <c r="Z152" s="12"/>
      <c r="AA152" s="12"/>
      <c r="AB152" s="12"/>
      <c r="AC152" s="12"/>
      <c r="AD152" s="12"/>
      <c r="AE152" s="12"/>
      <c r="AR152" s="160" t="s">
        <v>81</v>
      </c>
      <c r="AT152" s="167" t="s">
        <v>71</v>
      </c>
      <c r="AU152" s="167" t="s">
        <v>72</v>
      </c>
      <c r="AY152" s="160" t="s">
        <v>134</v>
      </c>
      <c r="BK152" s="168">
        <f>BK153</f>
        <v>13145.289999999999</v>
      </c>
    </row>
    <row r="153" s="12" customFormat="1" ht="22.8" customHeight="1">
      <c r="A153" s="12"/>
      <c r="B153" s="159"/>
      <c r="C153" s="12"/>
      <c r="D153" s="160" t="s">
        <v>71</v>
      </c>
      <c r="E153" s="169" t="s">
        <v>336</v>
      </c>
      <c r="F153" s="169" t="s">
        <v>337</v>
      </c>
      <c r="G153" s="12"/>
      <c r="H153" s="12"/>
      <c r="I153" s="12"/>
      <c r="J153" s="170">
        <f>BK153</f>
        <v>13145.289999999999</v>
      </c>
      <c r="K153" s="12"/>
      <c r="L153" s="159"/>
      <c r="M153" s="163"/>
      <c r="N153" s="164"/>
      <c r="O153" s="164"/>
      <c r="P153" s="165">
        <f>SUM(P154:P163)</f>
        <v>0</v>
      </c>
      <c r="Q153" s="164"/>
      <c r="R153" s="165">
        <f>SUM(R154:R163)</f>
        <v>0</v>
      </c>
      <c r="S153" s="164"/>
      <c r="T153" s="166">
        <f>SUM(T154:T163)</f>
        <v>0</v>
      </c>
      <c r="U153" s="12"/>
      <c r="V153" s="12"/>
      <c r="W153" s="12"/>
      <c r="X153" s="12"/>
      <c r="Y153" s="12"/>
      <c r="Z153" s="12"/>
      <c r="AA153" s="12"/>
      <c r="AB153" s="12"/>
      <c r="AC153" s="12"/>
      <c r="AD153" s="12"/>
      <c r="AE153" s="12"/>
      <c r="AR153" s="160" t="s">
        <v>81</v>
      </c>
      <c r="AT153" s="167" t="s">
        <v>71</v>
      </c>
      <c r="AU153" s="167" t="s">
        <v>79</v>
      </c>
      <c r="AY153" s="160" t="s">
        <v>134</v>
      </c>
      <c r="BK153" s="168">
        <f>SUM(BK154:BK163)</f>
        <v>13145.289999999999</v>
      </c>
    </row>
    <row r="154" s="2" customFormat="1" ht="16.5" customHeight="1">
      <c r="A154" s="33"/>
      <c r="B154" s="171"/>
      <c r="C154" s="172" t="s">
        <v>169</v>
      </c>
      <c r="D154" s="172" t="s">
        <v>137</v>
      </c>
      <c r="E154" s="173" t="s">
        <v>338</v>
      </c>
      <c r="F154" s="174" t="s">
        <v>339</v>
      </c>
      <c r="G154" s="175" t="s">
        <v>165</v>
      </c>
      <c r="H154" s="176">
        <v>253.77000000000001</v>
      </c>
      <c r="I154" s="177">
        <v>15.4</v>
      </c>
      <c r="J154" s="177">
        <f>ROUND(I154*H154,2)</f>
        <v>3908.0599999999999</v>
      </c>
      <c r="K154" s="178"/>
      <c r="L154" s="34"/>
      <c r="M154" s="179" t="s">
        <v>1</v>
      </c>
      <c r="N154" s="180" t="s">
        <v>37</v>
      </c>
      <c r="O154" s="181">
        <v>0</v>
      </c>
      <c r="P154" s="181">
        <f>O154*H154</f>
        <v>0</v>
      </c>
      <c r="Q154" s="181">
        <v>0</v>
      </c>
      <c r="R154" s="181">
        <f>Q154*H154</f>
        <v>0</v>
      </c>
      <c r="S154" s="181">
        <v>0</v>
      </c>
      <c r="T154" s="182">
        <f>S154*H154</f>
        <v>0</v>
      </c>
      <c r="U154" s="33"/>
      <c r="V154" s="33"/>
      <c r="W154" s="33"/>
      <c r="X154" s="33"/>
      <c r="Y154" s="33"/>
      <c r="Z154" s="33"/>
      <c r="AA154" s="33"/>
      <c r="AB154" s="33"/>
      <c r="AC154" s="33"/>
      <c r="AD154" s="33"/>
      <c r="AE154" s="33"/>
      <c r="AR154" s="183" t="s">
        <v>180</v>
      </c>
      <c r="AT154" s="183" t="s">
        <v>137</v>
      </c>
      <c r="AU154" s="183" t="s">
        <v>81</v>
      </c>
      <c r="AY154" s="18" t="s">
        <v>134</v>
      </c>
      <c r="BE154" s="184">
        <f>IF(N154="základní",J154,0)</f>
        <v>3908.0599999999999</v>
      </c>
      <c r="BF154" s="184">
        <f>IF(N154="snížená",J154,0)</f>
        <v>0</v>
      </c>
      <c r="BG154" s="184">
        <f>IF(N154="zákl. přenesená",J154,0)</f>
        <v>0</v>
      </c>
      <c r="BH154" s="184">
        <f>IF(N154="sníž. přenesená",J154,0)</f>
        <v>0</v>
      </c>
      <c r="BI154" s="184">
        <f>IF(N154="nulová",J154,0)</f>
        <v>0</v>
      </c>
      <c r="BJ154" s="18" t="s">
        <v>79</v>
      </c>
      <c r="BK154" s="184">
        <f>ROUND(I154*H154,2)</f>
        <v>3908.0599999999999</v>
      </c>
      <c r="BL154" s="18" t="s">
        <v>180</v>
      </c>
      <c r="BM154" s="183" t="s">
        <v>404</v>
      </c>
    </row>
    <row r="155" s="13" customFormat="1">
      <c r="A155" s="13"/>
      <c r="B155" s="185"/>
      <c r="C155" s="13"/>
      <c r="D155" s="186" t="s">
        <v>159</v>
      </c>
      <c r="E155" s="187" t="s">
        <v>1</v>
      </c>
      <c r="F155" s="188" t="s">
        <v>379</v>
      </c>
      <c r="G155" s="13"/>
      <c r="H155" s="189">
        <v>113.170984086151</v>
      </c>
      <c r="I155" s="13"/>
      <c r="J155" s="13"/>
      <c r="K155" s="13"/>
      <c r="L155" s="185"/>
      <c r="M155" s="190"/>
      <c r="N155" s="191"/>
      <c r="O155" s="191"/>
      <c r="P155" s="191"/>
      <c r="Q155" s="191"/>
      <c r="R155" s="191"/>
      <c r="S155" s="191"/>
      <c r="T155" s="192"/>
      <c r="U155" s="13"/>
      <c r="V155" s="13"/>
      <c r="W155" s="13"/>
      <c r="X155" s="13"/>
      <c r="Y155" s="13"/>
      <c r="Z155" s="13"/>
      <c r="AA155" s="13"/>
      <c r="AB155" s="13"/>
      <c r="AC155" s="13"/>
      <c r="AD155" s="13"/>
      <c r="AE155" s="13"/>
      <c r="AT155" s="187" t="s">
        <v>159</v>
      </c>
      <c r="AU155" s="187" t="s">
        <v>81</v>
      </c>
      <c r="AV155" s="13" t="s">
        <v>81</v>
      </c>
      <c r="AW155" s="13" t="s">
        <v>27</v>
      </c>
      <c r="AX155" s="13" t="s">
        <v>72</v>
      </c>
      <c r="AY155" s="187" t="s">
        <v>134</v>
      </c>
    </row>
    <row r="156" s="13" customFormat="1">
      <c r="A156" s="13"/>
      <c r="B156" s="185"/>
      <c r="C156" s="13"/>
      <c r="D156" s="186" t="s">
        <v>159</v>
      </c>
      <c r="E156" s="187" t="s">
        <v>1</v>
      </c>
      <c r="F156" s="188" t="s">
        <v>379</v>
      </c>
      <c r="G156" s="13"/>
      <c r="H156" s="189">
        <v>113.170984086151</v>
      </c>
      <c r="I156" s="13"/>
      <c r="J156" s="13"/>
      <c r="K156" s="13"/>
      <c r="L156" s="185"/>
      <c r="M156" s="190"/>
      <c r="N156" s="191"/>
      <c r="O156" s="191"/>
      <c r="P156" s="191"/>
      <c r="Q156" s="191"/>
      <c r="R156" s="191"/>
      <c r="S156" s="191"/>
      <c r="T156" s="192"/>
      <c r="U156" s="13"/>
      <c r="V156" s="13"/>
      <c r="W156" s="13"/>
      <c r="X156" s="13"/>
      <c r="Y156" s="13"/>
      <c r="Z156" s="13"/>
      <c r="AA156" s="13"/>
      <c r="AB156" s="13"/>
      <c r="AC156" s="13"/>
      <c r="AD156" s="13"/>
      <c r="AE156" s="13"/>
      <c r="AT156" s="187" t="s">
        <v>159</v>
      </c>
      <c r="AU156" s="187" t="s">
        <v>81</v>
      </c>
      <c r="AV156" s="13" t="s">
        <v>81</v>
      </c>
      <c r="AW156" s="13" t="s">
        <v>27</v>
      </c>
      <c r="AX156" s="13" t="s">
        <v>72</v>
      </c>
      <c r="AY156" s="187" t="s">
        <v>134</v>
      </c>
    </row>
    <row r="157" s="13" customFormat="1">
      <c r="A157" s="13"/>
      <c r="B157" s="185"/>
      <c r="C157" s="13"/>
      <c r="D157" s="186" t="s">
        <v>159</v>
      </c>
      <c r="E157" s="187" t="s">
        <v>1</v>
      </c>
      <c r="F157" s="188" t="s">
        <v>405</v>
      </c>
      <c r="G157" s="13"/>
      <c r="H157" s="189">
        <v>27.428000000000001</v>
      </c>
      <c r="I157" s="13"/>
      <c r="J157" s="13"/>
      <c r="K157" s="13"/>
      <c r="L157" s="185"/>
      <c r="M157" s="190"/>
      <c r="N157" s="191"/>
      <c r="O157" s="191"/>
      <c r="P157" s="191"/>
      <c r="Q157" s="191"/>
      <c r="R157" s="191"/>
      <c r="S157" s="191"/>
      <c r="T157" s="192"/>
      <c r="U157" s="13"/>
      <c r="V157" s="13"/>
      <c r="W157" s="13"/>
      <c r="X157" s="13"/>
      <c r="Y157" s="13"/>
      <c r="Z157" s="13"/>
      <c r="AA157" s="13"/>
      <c r="AB157" s="13"/>
      <c r="AC157" s="13"/>
      <c r="AD157" s="13"/>
      <c r="AE157" s="13"/>
      <c r="AT157" s="187" t="s">
        <v>159</v>
      </c>
      <c r="AU157" s="187" t="s">
        <v>81</v>
      </c>
      <c r="AV157" s="13" t="s">
        <v>81</v>
      </c>
      <c r="AW157" s="13" t="s">
        <v>27</v>
      </c>
      <c r="AX157" s="13" t="s">
        <v>72</v>
      </c>
      <c r="AY157" s="187" t="s">
        <v>134</v>
      </c>
    </row>
    <row r="158" s="14" customFormat="1">
      <c r="A158" s="14"/>
      <c r="B158" s="207"/>
      <c r="C158" s="14"/>
      <c r="D158" s="186" t="s">
        <v>159</v>
      </c>
      <c r="E158" s="208" t="s">
        <v>1</v>
      </c>
      <c r="F158" s="209" t="s">
        <v>252</v>
      </c>
      <c r="G158" s="14"/>
      <c r="H158" s="210">
        <v>253.76996817230199</v>
      </c>
      <c r="I158" s="14"/>
      <c r="J158" s="14"/>
      <c r="K158" s="14"/>
      <c r="L158" s="207"/>
      <c r="M158" s="211"/>
      <c r="N158" s="212"/>
      <c r="O158" s="212"/>
      <c r="P158" s="212"/>
      <c r="Q158" s="212"/>
      <c r="R158" s="212"/>
      <c r="S158" s="212"/>
      <c r="T158" s="213"/>
      <c r="U158" s="14"/>
      <c r="V158" s="14"/>
      <c r="W158" s="14"/>
      <c r="X158" s="14"/>
      <c r="Y158" s="14"/>
      <c r="Z158" s="14"/>
      <c r="AA158" s="14"/>
      <c r="AB158" s="14"/>
      <c r="AC158" s="14"/>
      <c r="AD158" s="14"/>
      <c r="AE158" s="14"/>
      <c r="AT158" s="208" t="s">
        <v>159</v>
      </c>
      <c r="AU158" s="208" t="s">
        <v>81</v>
      </c>
      <c r="AV158" s="14" t="s">
        <v>141</v>
      </c>
      <c r="AW158" s="14" t="s">
        <v>27</v>
      </c>
      <c r="AX158" s="14" t="s">
        <v>79</v>
      </c>
      <c r="AY158" s="208" t="s">
        <v>134</v>
      </c>
    </row>
    <row r="159" s="2" customFormat="1" ht="16.5" customHeight="1">
      <c r="A159" s="33"/>
      <c r="B159" s="171"/>
      <c r="C159" s="172" t="s">
        <v>177</v>
      </c>
      <c r="D159" s="172" t="s">
        <v>137</v>
      </c>
      <c r="E159" s="173" t="s">
        <v>343</v>
      </c>
      <c r="F159" s="174" t="s">
        <v>344</v>
      </c>
      <c r="G159" s="175" t="s">
        <v>165</v>
      </c>
      <c r="H159" s="176">
        <v>253.77000000000001</v>
      </c>
      <c r="I159" s="177">
        <v>36.399999999999999</v>
      </c>
      <c r="J159" s="177">
        <f>ROUND(I159*H159,2)</f>
        <v>9237.2299999999996</v>
      </c>
      <c r="K159" s="178"/>
      <c r="L159" s="34"/>
      <c r="M159" s="179" t="s">
        <v>1</v>
      </c>
      <c r="N159" s="180" t="s">
        <v>37</v>
      </c>
      <c r="O159" s="181">
        <v>0</v>
      </c>
      <c r="P159" s="181">
        <f>O159*H159</f>
        <v>0</v>
      </c>
      <c r="Q159" s="181">
        <v>0</v>
      </c>
      <c r="R159" s="181">
        <f>Q159*H159</f>
        <v>0</v>
      </c>
      <c r="S159" s="181">
        <v>0</v>
      </c>
      <c r="T159" s="182">
        <f>S159*H159</f>
        <v>0</v>
      </c>
      <c r="U159" s="33"/>
      <c r="V159" s="33"/>
      <c r="W159" s="33"/>
      <c r="X159" s="33"/>
      <c r="Y159" s="33"/>
      <c r="Z159" s="33"/>
      <c r="AA159" s="33"/>
      <c r="AB159" s="33"/>
      <c r="AC159" s="33"/>
      <c r="AD159" s="33"/>
      <c r="AE159" s="33"/>
      <c r="AR159" s="183" t="s">
        <v>180</v>
      </c>
      <c r="AT159" s="183" t="s">
        <v>137</v>
      </c>
      <c r="AU159" s="183" t="s">
        <v>81</v>
      </c>
      <c r="AY159" s="18" t="s">
        <v>134</v>
      </c>
      <c r="BE159" s="184">
        <f>IF(N159="základní",J159,0)</f>
        <v>9237.2299999999996</v>
      </c>
      <c r="BF159" s="184">
        <f>IF(N159="snížená",J159,0)</f>
        <v>0</v>
      </c>
      <c r="BG159" s="184">
        <f>IF(N159="zákl. přenesená",J159,0)</f>
        <v>0</v>
      </c>
      <c r="BH159" s="184">
        <f>IF(N159="sníž. přenesená",J159,0)</f>
        <v>0</v>
      </c>
      <c r="BI159" s="184">
        <f>IF(N159="nulová",J159,0)</f>
        <v>0</v>
      </c>
      <c r="BJ159" s="18" t="s">
        <v>79</v>
      </c>
      <c r="BK159" s="184">
        <f>ROUND(I159*H159,2)</f>
        <v>9237.2299999999996</v>
      </c>
      <c r="BL159" s="18" t="s">
        <v>180</v>
      </c>
      <c r="BM159" s="183" t="s">
        <v>406</v>
      </c>
    </row>
    <row r="160" s="13" customFormat="1">
      <c r="A160" s="13"/>
      <c r="B160" s="185"/>
      <c r="C160" s="13"/>
      <c r="D160" s="186" t="s">
        <v>159</v>
      </c>
      <c r="E160" s="187" t="s">
        <v>1</v>
      </c>
      <c r="F160" s="188" t="s">
        <v>379</v>
      </c>
      <c r="G160" s="13"/>
      <c r="H160" s="189">
        <v>113.17100000000001</v>
      </c>
      <c r="I160" s="13"/>
      <c r="J160" s="13"/>
      <c r="K160" s="13"/>
      <c r="L160" s="185"/>
      <c r="M160" s="190"/>
      <c r="N160" s="191"/>
      <c r="O160" s="191"/>
      <c r="P160" s="191"/>
      <c r="Q160" s="191"/>
      <c r="R160" s="191"/>
      <c r="S160" s="191"/>
      <c r="T160" s="192"/>
      <c r="U160" s="13"/>
      <c r="V160" s="13"/>
      <c r="W160" s="13"/>
      <c r="X160" s="13"/>
      <c r="Y160" s="13"/>
      <c r="Z160" s="13"/>
      <c r="AA160" s="13"/>
      <c r="AB160" s="13"/>
      <c r="AC160" s="13"/>
      <c r="AD160" s="13"/>
      <c r="AE160" s="13"/>
      <c r="AT160" s="187" t="s">
        <v>159</v>
      </c>
      <c r="AU160" s="187" t="s">
        <v>81</v>
      </c>
      <c r="AV160" s="13" t="s">
        <v>81</v>
      </c>
      <c r="AW160" s="13" t="s">
        <v>27</v>
      </c>
      <c r="AX160" s="13" t="s">
        <v>72</v>
      </c>
      <c r="AY160" s="187" t="s">
        <v>134</v>
      </c>
    </row>
    <row r="161" s="13" customFormat="1">
      <c r="A161" s="13"/>
      <c r="B161" s="185"/>
      <c r="C161" s="13"/>
      <c r="D161" s="186" t="s">
        <v>159</v>
      </c>
      <c r="E161" s="187" t="s">
        <v>1</v>
      </c>
      <c r="F161" s="188" t="s">
        <v>379</v>
      </c>
      <c r="G161" s="13"/>
      <c r="H161" s="189">
        <v>113.17100000000001</v>
      </c>
      <c r="I161" s="13"/>
      <c r="J161" s="13"/>
      <c r="K161" s="13"/>
      <c r="L161" s="185"/>
      <c r="M161" s="190"/>
      <c r="N161" s="191"/>
      <c r="O161" s="191"/>
      <c r="P161" s="191"/>
      <c r="Q161" s="191"/>
      <c r="R161" s="191"/>
      <c r="S161" s="191"/>
      <c r="T161" s="192"/>
      <c r="U161" s="13"/>
      <c r="V161" s="13"/>
      <c r="W161" s="13"/>
      <c r="X161" s="13"/>
      <c r="Y161" s="13"/>
      <c r="Z161" s="13"/>
      <c r="AA161" s="13"/>
      <c r="AB161" s="13"/>
      <c r="AC161" s="13"/>
      <c r="AD161" s="13"/>
      <c r="AE161" s="13"/>
      <c r="AT161" s="187" t="s">
        <v>159</v>
      </c>
      <c r="AU161" s="187" t="s">
        <v>81</v>
      </c>
      <c r="AV161" s="13" t="s">
        <v>81</v>
      </c>
      <c r="AW161" s="13" t="s">
        <v>27</v>
      </c>
      <c r="AX161" s="13" t="s">
        <v>72</v>
      </c>
      <c r="AY161" s="187" t="s">
        <v>134</v>
      </c>
    </row>
    <row r="162" s="13" customFormat="1">
      <c r="A162" s="13"/>
      <c r="B162" s="185"/>
      <c r="C162" s="13"/>
      <c r="D162" s="186" t="s">
        <v>159</v>
      </c>
      <c r="E162" s="187" t="s">
        <v>1</v>
      </c>
      <c r="F162" s="188" t="s">
        <v>405</v>
      </c>
      <c r="G162" s="13"/>
      <c r="H162" s="189">
        <v>27.428000000000001</v>
      </c>
      <c r="I162" s="13"/>
      <c r="J162" s="13"/>
      <c r="K162" s="13"/>
      <c r="L162" s="185"/>
      <c r="M162" s="190"/>
      <c r="N162" s="191"/>
      <c r="O162" s="191"/>
      <c r="P162" s="191"/>
      <c r="Q162" s="191"/>
      <c r="R162" s="191"/>
      <c r="S162" s="191"/>
      <c r="T162" s="192"/>
      <c r="U162" s="13"/>
      <c r="V162" s="13"/>
      <c r="W162" s="13"/>
      <c r="X162" s="13"/>
      <c r="Y162" s="13"/>
      <c r="Z162" s="13"/>
      <c r="AA162" s="13"/>
      <c r="AB162" s="13"/>
      <c r="AC162" s="13"/>
      <c r="AD162" s="13"/>
      <c r="AE162" s="13"/>
      <c r="AT162" s="187" t="s">
        <v>159</v>
      </c>
      <c r="AU162" s="187" t="s">
        <v>81</v>
      </c>
      <c r="AV162" s="13" t="s">
        <v>81</v>
      </c>
      <c r="AW162" s="13" t="s">
        <v>27</v>
      </c>
      <c r="AX162" s="13" t="s">
        <v>72</v>
      </c>
      <c r="AY162" s="187" t="s">
        <v>134</v>
      </c>
    </row>
    <row r="163" s="14" customFormat="1">
      <c r="A163" s="14"/>
      <c r="B163" s="207"/>
      <c r="C163" s="14"/>
      <c r="D163" s="186" t="s">
        <v>159</v>
      </c>
      <c r="E163" s="208" t="s">
        <v>1</v>
      </c>
      <c r="F163" s="209" t="s">
        <v>252</v>
      </c>
      <c r="G163" s="14"/>
      <c r="H163" s="210">
        <v>253.77000000000001</v>
      </c>
      <c r="I163" s="14"/>
      <c r="J163" s="14"/>
      <c r="K163" s="14"/>
      <c r="L163" s="207"/>
      <c r="M163" s="221"/>
      <c r="N163" s="222"/>
      <c r="O163" s="222"/>
      <c r="P163" s="222"/>
      <c r="Q163" s="222"/>
      <c r="R163" s="222"/>
      <c r="S163" s="222"/>
      <c r="T163" s="223"/>
      <c r="U163" s="14"/>
      <c r="V163" s="14"/>
      <c r="W163" s="14"/>
      <c r="X163" s="14"/>
      <c r="Y163" s="14"/>
      <c r="Z163" s="14"/>
      <c r="AA163" s="14"/>
      <c r="AB163" s="14"/>
      <c r="AC163" s="14"/>
      <c r="AD163" s="14"/>
      <c r="AE163" s="14"/>
      <c r="AT163" s="208" t="s">
        <v>159</v>
      </c>
      <c r="AU163" s="208" t="s">
        <v>81</v>
      </c>
      <c r="AV163" s="14" t="s">
        <v>141</v>
      </c>
      <c r="AW163" s="14" t="s">
        <v>27</v>
      </c>
      <c r="AX163" s="14" t="s">
        <v>79</v>
      </c>
      <c r="AY163" s="208" t="s">
        <v>134</v>
      </c>
    </row>
    <row r="164" s="2" customFormat="1" ht="6.96" customHeight="1">
      <c r="A164" s="33"/>
      <c r="B164" s="54"/>
      <c r="C164" s="55"/>
      <c r="D164" s="55"/>
      <c r="E164" s="55"/>
      <c r="F164" s="55"/>
      <c r="G164" s="55"/>
      <c r="H164" s="55"/>
      <c r="I164" s="55"/>
      <c r="J164" s="55"/>
      <c r="K164" s="55"/>
      <c r="L164" s="34"/>
      <c r="M164" s="33"/>
      <c r="O164" s="33"/>
      <c r="P164" s="33"/>
      <c r="Q164" s="33"/>
      <c r="R164" s="33"/>
      <c r="S164" s="33"/>
      <c r="T164" s="33"/>
      <c r="U164" s="33"/>
      <c r="V164" s="33"/>
      <c r="W164" s="33"/>
      <c r="X164" s="33"/>
      <c r="Y164" s="33"/>
      <c r="Z164" s="33"/>
      <c r="AA164" s="33"/>
      <c r="AB164" s="33"/>
      <c r="AC164" s="33"/>
      <c r="AD164" s="33"/>
      <c r="AE164" s="33"/>
    </row>
  </sheetData>
  <autoFilter ref="C126:K163"/>
  <mergeCells count="8">
    <mergeCell ref="E7:H7"/>
    <mergeCell ref="E9:H9"/>
    <mergeCell ref="E27:H27"/>
    <mergeCell ref="E85:H85"/>
    <mergeCell ref="E87:H87"/>
    <mergeCell ref="E117:H117"/>
    <mergeCell ref="E119:H11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 customWidth="1"/>
    <col min="10" max="10" width="20.16016" style="1" customWidth="1"/>
    <col min="11" max="11" width="20.16016" style="1" hidden="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1">
      <c r="A1" s="118"/>
    </row>
    <row r="2" s="1" customFormat="1" ht="36.96" customHeight="1">
      <c r="L2" s="17" t="s">
        <v>5</v>
      </c>
      <c r="M2" s="1"/>
      <c r="N2" s="1"/>
      <c r="O2" s="1"/>
      <c r="P2" s="1"/>
      <c r="Q2" s="1"/>
      <c r="R2" s="1"/>
      <c r="S2" s="1"/>
      <c r="T2" s="1"/>
      <c r="U2" s="1"/>
      <c r="V2" s="1"/>
      <c r="AT2" s="18" t="s">
        <v>96</v>
      </c>
      <c r="AZ2" s="217" t="s">
        <v>407</v>
      </c>
      <c r="BA2" s="217" t="s">
        <v>408</v>
      </c>
      <c r="BB2" s="217" t="s">
        <v>165</v>
      </c>
      <c r="BC2" s="217" t="s">
        <v>409</v>
      </c>
      <c r="BD2" s="217" t="s">
        <v>146</v>
      </c>
    </row>
    <row r="3" s="1" customFormat="1" ht="6.96" customHeight="1">
      <c r="B3" s="19"/>
      <c r="C3" s="20"/>
      <c r="D3" s="20"/>
      <c r="E3" s="20"/>
      <c r="F3" s="20"/>
      <c r="G3" s="20"/>
      <c r="H3" s="20"/>
      <c r="I3" s="20"/>
      <c r="J3" s="20"/>
      <c r="K3" s="20"/>
      <c r="L3" s="21"/>
      <c r="AT3" s="18" t="s">
        <v>81</v>
      </c>
    </row>
    <row r="4" s="1" customFormat="1" ht="24.96" customHeight="1">
      <c r="B4" s="21"/>
      <c r="D4" s="22" t="s">
        <v>101</v>
      </c>
      <c r="L4" s="21"/>
      <c r="M4" s="119" t="s">
        <v>10</v>
      </c>
      <c r="AT4" s="18" t="s">
        <v>3</v>
      </c>
    </row>
    <row r="5" s="1" customFormat="1" ht="6.96" customHeight="1">
      <c r="B5" s="21"/>
      <c r="L5" s="21"/>
    </row>
    <row r="6" s="1" customFormat="1" ht="12" customHeight="1">
      <c r="B6" s="21"/>
      <c r="D6" s="28" t="s">
        <v>14</v>
      </c>
      <c r="L6" s="21"/>
    </row>
    <row r="7" s="1" customFormat="1" ht="16.5" customHeight="1">
      <c r="B7" s="21"/>
      <c r="E7" s="120" t="str">
        <f>'Rekapitulace stavby'!K6</f>
        <v>02 - BIM rozpočet</v>
      </c>
      <c r="F7" s="28"/>
      <c r="G7" s="28"/>
      <c r="H7" s="28"/>
      <c r="L7" s="21"/>
    </row>
    <row r="8" s="2" customFormat="1" ht="12" customHeight="1">
      <c r="A8" s="33"/>
      <c r="B8" s="34"/>
      <c r="C8" s="33"/>
      <c r="D8" s="28" t="s">
        <v>102</v>
      </c>
      <c r="E8" s="33"/>
      <c r="F8" s="33"/>
      <c r="G8" s="33"/>
      <c r="H8" s="33"/>
      <c r="I8" s="33"/>
      <c r="J8" s="33"/>
      <c r="K8" s="33"/>
      <c r="L8" s="49"/>
      <c r="S8" s="33"/>
      <c r="T8" s="33"/>
      <c r="U8" s="33"/>
      <c r="V8" s="33"/>
      <c r="W8" s="33"/>
      <c r="X8" s="33"/>
      <c r="Y8" s="33"/>
      <c r="Z8" s="33"/>
      <c r="AA8" s="33"/>
      <c r="AB8" s="33"/>
      <c r="AC8" s="33"/>
      <c r="AD8" s="33"/>
      <c r="AE8" s="33"/>
    </row>
    <row r="9" s="2" customFormat="1" ht="16.5" customHeight="1">
      <c r="A9" s="33"/>
      <c r="B9" s="34"/>
      <c r="C9" s="33"/>
      <c r="D9" s="33"/>
      <c r="E9" s="61" t="s">
        <v>410</v>
      </c>
      <c r="F9" s="33"/>
      <c r="G9" s="33"/>
      <c r="H9" s="33"/>
      <c r="I9" s="33"/>
      <c r="J9" s="33"/>
      <c r="K9" s="33"/>
      <c r="L9" s="49"/>
      <c r="S9" s="33"/>
      <c r="T9" s="33"/>
      <c r="U9" s="33"/>
      <c r="V9" s="33"/>
      <c r="W9" s="33"/>
      <c r="X9" s="33"/>
      <c r="Y9" s="33"/>
      <c r="Z9" s="33"/>
      <c r="AA9" s="33"/>
      <c r="AB9" s="33"/>
      <c r="AC9" s="33"/>
      <c r="AD9" s="33"/>
      <c r="AE9" s="33"/>
    </row>
    <row r="10" s="2" customFormat="1">
      <c r="A10" s="33"/>
      <c r="B10" s="34"/>
      <c r="C10" s="33"/>
      <c r="D10" s="33"/>
      <c r="E10" s="33"/>
      <c r="F10" s="33"/>
      <c r="G10" s="33"/>
      <c r="H10" s="33"/>
      <c r="I10" s="33"/>
      <c r="J10" s="33"/>
      <c r="K10" s="33"/>
      <c r="L10" s="49"/>
      <c r="S10" s="33"/>
      <c r="T10" s="33"/>
      <c r="U10" s="33"/>
      <c r="V10" s="33"/>
      <c r="W10" s="33"/>
      <c r="X10" s="33"/>
      <c r="Y10" s="33"/>
      <c r="Z10" s="33"/>
      <c r="AA10" s="33"/>
      <c r="AB10" s="33"/>
      <c r="AC10" s="33"/>
      <c r="AD10" s="33"/>
      <c r="AE10" s="33"/>
    </row>
    <row r="11" s="2" customFormat="1" ht="12" customHeight="1">
      <c r="A11" s="33"/>
      <c r="B11" s="34"/>
      <c r="C11" s="33"/>
      <c r="D11" s="28" t="s">
        <v>16</v>
      </c>
      <c r="E11" s="33"/>
      <c r="F11" s="25" t="s">
        <v>1</v>
      </c>
      <c r="G11" s="33"/>
      <c r="H11" s="33"/>
      <c r="I11" s="28" t="s">
        <v>17</v>
      </c>
      <c r="J11" s="25" t="s">
        <v>1</v>
      </c>
      <c r="K11" s="33"/>
      <c r="L11" s="49"/>
      <c r="S11" s="33"/>
      <c r="T11" s="33"/>
      <c r="U11" s="33"/>
      <c r="V11" s="33"/>
      <c r="W11" s="33"/>
      <c r="X11" s="33"/>
      <c r="Y11" s="33"/>
      <c r="Z11" s="33"/>
      <c r="AA11" s="33"/>
      <c r="AB11" s="33"/>
      <c r="AC11" s="33"/>
      <c r="AD11" s="33"/>
      <c r="AE11" s="33"/>
    </row>
    <row r="12" s="2" customFormat="1" ht="12" customHeight="1">
      <c r="A12" s="33"/>
      <c r="B12" s="34"/>
      <c r="C12" s="33"/>
      <c r="D12" s="28" t="s">
        <v>18</v>
      </c>
      <c r="E12" s="33"/>
      <c r="F12" s="25" t="s">
        <v>19</v>
      </c>
      <c r="G12" s="33"/>
      <c r="H12" s="33"/>
      <c r="I12" s="28" t="s">
        <v>20</v>
      </c>
      <c r="J12" s="63" t="str">
        <f>'Rekapitulace stavby'!AN8</f>
        <v>12. 5. 2020</v>
      </c>
      <c r="K12" s="33"/>
      <c r="L12" s="49"/>
      <c r="S12" s="33"/>
      <c r="T12" s="33"/>
      <c r="U12" s="33"/>
      <c r="V12" s="33"/>
      <c r="W12" s="33"/>
      <c r="X12" s="33"/>
      <c r="Y12" s="33"/>
      <c r="Z12" s="33"/>
      <c r="AA12" s="33"/>
      <c r="AB12" s="33"/>
      <c r="AC12" s="33"/>
      <c r="AD12" s="33"/>
      <c r="AE12" s="33"/>
    </row>
    <row r="13" s="2" customFormat="1" ht="10.8" customHeight="1">
      <c r="A13" s="33"/>
      <c r="B13" s="34"/>
      <c r="C13" s="33"/>
      <c r="D13" s="33"/>
      <c r="E13" s="33"/>
      <c r="F13" s="33"/>
      <c r="G13" s="33"/>
      <c r="H13" s="33"/>
      <c r="I13" s="33"/>
      <c r="J13" s="33"/>
      <c r="K13" s="33"/>
      <c r="L13" s="49"/>
      <c r="S13" s="33"/>
      <c r="T13" s="33"/>
      <c r="U13" s="33"/>
      <c r="V13" s="33"/>
      <c r="W13" s="33"/>
      <c r="X13" s="33"/>
      <c r="Y13" s="33"/>
      <c r="Z13" s="33"/>
      <c r="AA13" s="33"/>
      <c r="AB13" s="33"/>
      <c r="AC13" s="33"/>
      <c r="AD13" s="33"/>
      <c r="AE13" s="33"/>
    </row>
    <row r="14" s="2" customFormat="1" ht="12" customHeight="1">
      <c r="A14" s="33"/>
      <c r="B14" s="34"/>
      <c r="C14" s="33"/>
      <c r="D14" s="28" t="s">
        <v>22</v>
      </c>
      <c r="E14" s="33"/>
      <c r="F14" s="33"/>
      <c r="G14" s="33"/>
      <c r="H14" s="33"/>
      <c r="I14" s="28" t="s">
        <v>23</v>
      </c>
      <c r="J14" s="25" t="s">
        <v>1</v>
      </c>
      <c r="K14" s="33"/>
      <c r="L14" s="49"/>
      <c r="S14" s="33"/>
      <c r="T14" s="33"/>
      <c r="U14" s="33"/>
      <c r="V14" s="33"/>
      <c r="W14" s="33"/>
      <c r="X14" s="33"/>
      <c r="Y14" s="33"/>
      <c r="Z14" s="33"/>
      <c r="AA14" s="33"/>
      <c r="AB14" s="33"/>
      <c r="AC14" s="33"/>
      <c r="AD14" s="33"/>
      <c r="AE14" s="33"/>
    </row>
    <row r="15" s="2" customFormat="1" ht="18" customHeight="1">
      <c r="A15" s="33"/>
      <c r="B15" s="34"/>
      <c r="C15" s="33"/>
      <c r="D15" s="33"/>
      <c r="E15" s="25" t="s">
        <v>19</v>
      </c>
      <c r="F15" s="33"/>
      <c r="G15" s="33"/>
      <c r="H15" s="33"/>
      <c r="I15" s="28" t="s">
        <v>24</v>
      </c>
      <c r="J15" s="25" t="s">
        <v>1</v>
      </c>
      <c r="K15" s="33"/>
      <c r="L15" s="49"/>
      <c r="S15" s="33"/>
      <c r="T15" s="33"/>
      <c r="U15" s="33"/>
      <c r="V15" s="33"/>
      <c r="W15" s="33"/>
      <c r="X15" s="33"/>
      <c r="Y15" s="33"/>
      <c r="Z15" s="33"/>
      <c r="AA15" s="33"/>
      <c r="AB15" s="33"/>
      <c r="AC15" s="33"/>
      <c r="AD15" s="33"/>
      <c r="AE15" s="33"/>
    </row>
    <row r="16" s="2" customFormat="1" ht="6.96" customHeight="1">
      <c r="A16" s="33"/>
      <c r="B16" s="34"/>
      <c r="C16" s="33"/>
      <c r="D16" s="33"/>
      <c r="E16" s="33"/>
      <c r="F16" s="33"/>
      <c r="G16" s="33"/>
      <c r="H16" s="33"/>
      <c r="I16" s="33"/>
      <c r="J16" s="33"/>
      <c r="K16" s="33"/>
      <c r="L16" s="49"/>
      <c r="S16" s="33"/>
      <c r="T16" s="33"/>
      <c r="U16" s="33"/>
      <c r="V16" s="33"/>
      <c r="W16" s="33"/>
      <c r="X16" s="33"/>
      <c r="Y16" s="33"/>
      <c r="Z16" s="33"/>
      <c r="AA16" s="33"/>
      <c r="AB16" s="33"/>
      <c r="AC16" s="33"/>
      <c r="AD16" s="33"/>
      <c r="AE16" s="33"/>
    </row>
    <row r="17" s="2" customFormat="1" ht="12" customHeight="1">
      <c r="A17" s="33"/>
      <c r="B17" s="34"/>
      <c r="C17" s="33"/>
      <c r="D17" s="28" t="s">
        <v>25</v>
      </c>
      <c r="E17" s="33"/>
      <c r="F17" s="33"/>
      <c r="G17" s="33"/>
      <c r="H17" s="33"/>
      <c r="I17" s="28" t="s">
        <v>23</v>
      </c>
      <c r="J17" s="25" t="s">
        <v>1</v>
      </c>
      <c r="K17" s="33"/>
      <c r="L17" s="49"/>
      <c r="S17" s="33"/>
      <c r="T17" s="33"/>
      <c r="U17" s="33"/>
      <c r="V17" s="33"/>
      <c r="W17" s="33"/>
      <c r="X17" s="33"/>
      <c r="Y17" s="33"/>
      <c r="Z17" s="33"/>
      <c r="AA17" s="33"/>
      <c r="AB17" s="33"/>
      <c r="AC17" s="33"/>
      <c r="AD17" s="33"/>
      <c r="AE17" s="33"/>
    </row>
    <row r="18" s="2" customFormat="1" ht="18" customHeight="1">
      <c r="A18" s="33"/>
      <c r="B18" s="34"/>
      <c r="C18" s="33"/>
      <c r="D18" s="33"/>
      <c r="E18" s="25" t="s">
        <v>19</v>
      </c>
      <c r="F18" s="33"/>
      <c r="G18" s="33"/>
      <c r="H18" s="33"/>
      <c r="I18" s="28" t="s">
        <v>24</v>
      </c>
      <c r="J18" s="25" t="s">
        <v>1</v>
      </c>
      <c r="K18" s="33"/>
      <c r="L18" s="49"/>
      <c r="S18" s="33"/>
      <c r="T18" s="33"/>
      <c r="U18" s="33"/>
      <c r="V18" s="33"/>
      <c r="W18" s="33"/>
      <c r="X18" s="33"/>
      <c r="Y18" s="33"/>
      <c r="Z18" s="33"/>
      <c r="AA18" s="33"/>
      <c r="AB18" s="33"/>
      <c r="AC18" s="33"/>
      <c r="AD18" s="33"/>
      <c r="AE18" s="33"/>
    </row>
    <row r="19" s="2" customFormat="1" ht="6.96" customHeight="1">
      <c r="A19" s="33"/>
      <c r="B19" s="34"/>
      <c r="C19" s="33"/>
      <c r="D19" s="33"/>
      <c r="E19" s="33"/>
      <c r="F19" s="33"/>
      <c r="G19" s="33"/>
      <c r="H19" s="33"/>
      <c r="I19" s="33"/>
      <c r="J19" s="33"/>
      <c r="K19" s="33"/>
      <c r="L19" s="49"/>
      <c r="S19" s="33"/>
      <c r="T19" s="33"/>
      <c r="U19" s="33"/>
      <c r="V19" s="33"/>
      <c r="W19" s="33"/>
      <c r="X19" s="33"/>
      <c r="Y19" s="33"/>
      <c r="Z19" s="33"/>
      <c r="AA19" s="33"/>
      <c r="AB19" s="33"/>
      <c r="AC19" s="33"/>
      <c r="AD19" s="33"/>
      <c r="AE19" s="33"/>
    </row>
    <row r="20" s="2" customFormat="1" ht="12" customHeight="1">
      <c r="A20" s="33"/>
      <c r="B20" s="34"/>
      <c r="C20" s="33"/>
      <c r="D20" s="28" t="s">
        <v>26</v>
      </c>
      <c r="E20" s="33"/>
      <c r="F20" s="33"/>
      <c r="G20" s="33"/>
      <c r="H20" s="33"/>
      <c r="I20" s="28" t="s">
        <v>23</v>
      </c>
      <c r="J20" s="25" t="s">
        <v>1</v>
      </c>
      <c r="K20" s="33"/>
      <c r="L20" s="49"/>
      <c r="S20" s="33"/>
      <c r="T20" s="33"/>
      <c r="U20" s="33"/>
      <c r="V20" s="33"/>
      <c r="W20" s="33"/>
      <c r="X20" s="33"/>
      <c r="Y20" s="33"/>
      <c r="Z20" s="33"/>
      <c r="AA20" s="33"/>
      <c r="AB20" s="33"/>
      <c r="AC20" s="33"/>
      <c r="AD20" s="33"/>
      <c r="AE20" s="33"/>
    </row>
    <row r="21" s="2" customFormat="1" ht="18" customHeight="1">
      <c r="A21" s="33"/>
      <c r="B21" s="34"/>
      <c r="C21" s="33"/>
      <c r="D21" s="33"/>
      <c r="E21" s="25" t="s">
        <v>19</v>
      </c>
      <c r="F21" s="33"/>
      <c r="G21" s="33"/>
      <c r="H21" s="33"/>
      <c r="I21" s="28" t="s">
        <v>24</v>
      </c>
      <c r="J21" s="25" t="s">
        <v>1</v>
      </c>
      <c r="K21" s="33"/>
      <c r="L21" s="49"/>
      <c r="S21" s="33"/>
      <c r="T21" s="33"/>
      <c r="U21" s="33"/>
      <c r="V21" s="33"/>
      <c r="W21" s="33"/>
      <c r="X21" s="33"/>
      <c r="Y21" s="33"/>
      <c r="Z21" s="33"/>
      <c r="AA21" s="33"/>
      <c r="AB21" s="33"/>
      <c r="AC21" s="33"/>
      <c r="AD21" s="33"/>
      <c r="AE21" s="33"/>
    </row>
    <row r="22" s="2" customFormat="1" ht="6.96" customHeight="1">
      <c r="A22" s="33"/>
      <c r="B22" s="34"/>
      <c r="C22" s="33"/>
      <c r="D22" s="33"/>
      <c r="E22" s="33"/>
      <c r="F22" s="33"/>
      <c r="G22" s="33"/>
      <c r="H22" s="33"/>
      <c r="I22" s="33"/>
      <c r="J22" s="33"/>
      <c r="K22" s="33"/>
      <c r="L22" s="49"/>
      <c r="S22" s="33"/>
      <c r="T22" s="33"/>
      <c r="U22" s="33"/>
      <c r="V22" s="33"/>
      <c r="W22" s="33"/>
      <c r="X22" s="33"/>
      <c r="Y22" s="33"/>
      <c r="Z22" s="33"/>
      <c r="AA22" s="33"/>
      <c r="AB22" s="33"/>
      <c r="AC22" s="33"/>
      <c r="AD22" s="33"/>
      <c r="AE22" s="33"/>
    </row>
    <row r="23" s="2" customFormat="1" ht="12" customHeight="1">
      <c r="A23" s="33"/>
      <c r="B23" s="34"/>
      <c r="C23" s="33"/>
      <c r="D23" s="28" t="s">
        <v>28</v>
      </c>
      <c r="E23" s="33"/>
      <c r="F23" s="33"/>
      <c r="G23" s="33"/>
      <c r="H23" s="33"/>
      <c r="I23" s="28" t="s">
        <v>23</v>
      </c>
      <c r="J23" s="25" t="s">
        <v>1</v>
      </c>
      <c r="K23" s="33"/>
      <c r="L23" s="49"/>
      <c r="S23" s="33"/>
      <c r="T23" s="33"/>
      <c r="U23" s="33"/>
      <c r="V23" s="33"/>
      <c r="W23" s="33"/>
      <c r="X23" s="33"/>
      <c r="Y23" s="33"/>
      <c r="Z23" s="33"/>
      <c r="AA23" s="33"/>
      <c r="AB23" s="33"/>
      <c r="AC23" s="33"/>
      <c r="AD23" s="33"/>
      <c r="AE23" s="33"/>
    </row>
    <row r="24" s="2" customFormat="1" ht="18" customHeight="1">
      <c r="A24" s="33"/>
      <c r="B24" s="34"/>
      <c r="C24" s="33"/>
      <c r="D24" s="33"/>
      <c r="E24" s="25" t="s">
        <v>19</v>
      </c>
      <c r="F24" s="33"/>
      <c r="G24" s="33"/>
      <c r="H24" s="33"/>
      <c r="I24" s="28" t="s">
        <v>24</v>
      </c>
      <c r="J24" s="25" t="s">
        <v>1</v>
      </c>
      <c r="K24" s="33"/>
      <c r="L24" s="49"/>
      <c r="S24" s="33"/>
      <c r="T24" s="33"/>
      <c r="U24" s="33"/>
      <c r="V24" s="33"/>
      <c r="W24" s="33"/>
      <c r="X24" s="33"/>
      <c r="Y24" s="33"/>
      <c r="Z24" s="33"/>
      <c r="AA24" s="33"/>
      <c r="AB24" s="33"/>
      <c r="AC24" s="33"/>
      <c r="AD24" s="33"/>
      <c r="AE24" s="33"/>
    </row>
    <row r="25" s="2" customFormat="1" ht="6.96" customHeight="1">
      <c r="A25" s="33"/>
      <c r="B25" s="34"/>
      <c r="C25" s="33"/>
      <c r="D25" s="33"/>
      <c r="E25" s="33"/>
      <c r="F25" s="33"/>
      <c r="G25" s="33"/>
      <c r="H25" s="33"/>
      <c r="I25" s="33"/>
      <c r="J25" s="33"/>
      <c r="K25" s="33"/>
      <c r="L25" s="49"/>
      <c r="S25" s="33"/>
      <c r="T25" s="33"/>
      <c r="U25" s="33"/>
      <c r="V25" s="33"/>
      <c r="W25" s="33"/>
      <c r="X25" s="33"/>
      <c r="Y25" s="33"/>
      <c r="Z25" s="33"/>
      <c r="AA25" s="33"/>
      <c r="AB25" s="33"/>
      <c r="AC25" s="33"/>
      <c r="AD25" s="33"/>
      <c r="AE25" s="33"/>
    </row>
    <row r="26" s="2" customFormat="1" ht="12" customHeight="1">
      <c r="A26" s="33"/>
      <c r="B26" s="34"/>
      <c r="C26" s="33"/>
      <c r="D26" s="28" t="s">
        <v>29</v>
      </c>
      <c r="E26" s="33"/>
      <c r="F26" s="33"/>
      <c r="G26" s="33"/>
      <c r="H26" s="33"/>
      <c r="I26" s="33"/>
      <c r="J26" s="33"/>
      <c r="K26" s="33"/>
      <c r="L26" s="49"/>
      <c r="S26" s="33"/>
      <c r="T26" s="33"/>
      <c r="U26" s="33"/>
      <c r="V26" s="33"/>
      <c r="W26" s="33"/>
      <c r="X26" s="33"/>
      <c r="Y26" s="33"/>
      <c r="Z26" s="33"/>
      <c r="AA26" s="33"/>
      <c r="AB26" s="33"/>
      <c r="AC26" s="33"/>
      <c r="AD26" s="33"/>
      <c r="AE26" s="33"/>
    </row>
    <row r="27" s="8" customFormat="1" ht="16.5" customHeight="1">
      <c r="A27" s="121"/>
      <c r="B27" s="122"/>
      <c r="C27" s="121"/>
      <c r="D27" s="121"/>
      <c r="E27" s="29" t="s">
        <v>1</v>
      </c>
      <c r="F27" s="29"/>
      <c r="G27" s="29"/>
      <c r="H27" s="29"/>
      <c r="I27" s="121"/>
      <c r="J27" s="121"/>
      <c r="K27" s="121"/>
      <c r="L27" s="123"/>
      <c r="S27" s="121"/>
      <c r="T27" s="121"/>
      <c r="U27" s="121"/>
      <c r="V27" s="121"/>
      <c r="W27" s="121"/>
      <c r="X27" s="121"/>
      <c r="Y27" s="121"/>
      <c r="Z27" s="121"/>
      <c r="AA27" s="121"/>
      <c r="AB27" s="121"/>
      <c r="AC27" s="121"/>
      <c r="AD27" s="121"/>
      <c r="AE27" s="121"/>
    </row>
    <row r="28" s="2" customFormat="1" ht="6.96" customHeight="1">
      <c r="A28" s="33"/>
      <c r="B28" s="34"/>
      <c r="C28" s="33"/>
      <c r="D28" s="33"/>
      <c r="E28" s="33"/>
      <c r="F28" s="33"/>
      <c r="G28" s="33"/>
      <c r="H28" s="33"/>
      <c r="I28" s="33"/>
      <c r="J28" s="33"/>
      <c r="K28" s="33"/>
      <c r="L28" s="49"/>
      <c r="S28" s="33"/>
      <c r="T28" s="33"/>
      <c r="U28" s="33"/>
      <c r="V28" s="33"/>
      <c r="W28" s="33"/>
      <c r="X28" s="33"/>
      <c r="Y28" s="33"/>
      <c r="Z28" s="33"/>
      <c r="AA28" s="33"/>
      <c r="AB28" s="33"/>
      <c r="AC28" s="33"/>
      <c r="AD28" s="33"/>
      <c r="AE28" s="33"/>
    </row>
    <row r="29" s="2" customFormat="1" ht="6.96" customHeight="1">
      <c r="A29" s="33"/>
      <c r="B29" s="34"/>
      <c r="C29" s="33"/>
      <c r="D29" s="84"/>
      <c r="E29" s="84"/>
      <c r="F29" s="84"/>
      <c r="G29" s="84"/>
      <c r="H29" s="84"/>
      <c r="I29" s="84"/>
      <c r="J29" s="84"/>
      <c r="K29" s="84"/>
      <c r="L29" s="49"/>
      <c r="S29" s="33"/>
      <c r="T29" s="33"/>
      <c r="U29" s="33"/>
      <c r="V29" s="33"/>
      <c r="W29" s="33"/>
      <c r="X29" s="33"/>
      <c r="Y29" s="33"/>
      <c r="Z29" s="33"/>
      <c r="AA29" s="33"/>
      <c r="AB29" s="33"/>
      <c r="AC29" s="33"/>
      <c r="AD29" s="33"/>
      <c r="AE29" s="33"/>
    </row>
    <row r="30" s="2" customFormat="1" ht="14.4" customHeight="1">
      <c r="A30" s="33"/>
      <c r="B30" s="34"/>
      <c r="C30" s="33"/>
      <c r="D30" s="25" t="s">
        <v>104</v>
      </c>
      <c r="E30" s="33"/>
      <c r="F30" s="33"/>
      <c r="G30" s="33"/>
      <c r="H30" s="33"/>
      <c r="I30" s="33"/>
      <c r="J30" s="32">
        <f>J96</f>
        <v>560977.18999999994</v>
      </c>
      <c r="K30" s="33"/>
      <c r="L30" s="49"/>
      <c r="S30" s="33"/>
      <c r="T30" s="33"/>
      <c r="U30" s="33"/>
      <c r="V30" s="33"/>
      <c r="W30" s="33"/>
      <c r="X30" s="33"/>
      <c r="Y30" s="33"/>
      <c r="Z30" s="33"/>
      <c r="AA30" s="33"/>
      <c r="AB30" s="33"/>
      <c r="AC30" s="33"/>
      <c r="AD30" s="33"/>
      <c r="AE30" s="33"/>
    </row>
    <row r="31" s="2" customFormat="1" ht="14.4" customHeight="1">
      <c r="A31" s="33"/>
      <c r="B31" s="34"/>
      <c r="C31" s="33"/>
      <c r="D31" s="31" t="s">
        <v>105</v>
      </c>
      <c r="E31" s="33"/>
      <c r="F31" s="33"/>
      <c r="G31" s="33"/>
      <c r="H31" s="33"/>
      <c r="I31" s="33"/>
      <c r="J31" s="32">
        <f>J108</f>
        <v>0</v>
      </c>
      <c r="K31" s="33"/>
      <c r="L31" s="49"/>
      <c r="S31" s="33"/>
      <c r="T31" s="33"/>
      <c r="U31" s="33"/>
      <c r="V31" s="33"/>
      <c r="W31" s="33"/>
      <c r="X31" s="33"/>
      <c r="Y31" s="33"/>
      <c r="Z31" s="33"/>
      <c r="AA31" s="33"/>
      <c r="AB31" s="33"/>
      <c r="AC31" s="33"/>
      <c r="AD31" s="33"/>
      <c r="AE31" s="33"/>
    </row>
    <row r="32" s="2" customFormat="1" ht="25.44" customHeight="1">
      <c r="A32" s="33"/>
      <c r="B32" s="34"/>
      <c r="C32" s="33"/>
      <c r="D32" s="124" t="s">
        <v>32</v>
      </c>
      <c r="E32" s="33"/>
      <c r="F32" s="33"/>
      <c r="G32" s="33"/>
      <c r="H32" s="33"/>
      <c r="I32" s="33"/>
      <c r="J32" s="90">
        <f>ROUND(J30 + J31, 2)</f>
        <v>560977.18999999994</v>
      </c>
      <c r="K32" s="33"/>
      <c r="L32" s="49"/>
      <c r="S32" s="33"/>
      <c r="T32" s="33"/>
      <c r="U32" s="33"/>
      <c r="V32" s="33"/>
      <c r="W32" s="33"/>
      <c r="X32" s="33"/>
      <c r="Y32" s="33"/>
      <c r="Z32" s="33"/>
      <c r="AA32" s="33"/>
      <c r="AB32" s="33"/>
      <c r="AC32" s="33"/>
      <c r="AD32" s="33"/>
      <c r="AE32" s="33"/>
    </row>
    <row r="33" s="2" customFormat="1" ht="6.96" customHeight="1">
      <c r="A33" s="33"/>
      <c r="B33" s="34"/>
      <c r="C33" s="33"/>
      <c r="D33" s="84"/>
      <c r="E33" s="84"/>
      <c r="F33" s="84"/>
      <c r="G33" s="84"/>
      <c r="H33" s="84"/>
      <c r="I33" s="84"/>
      <c r="J33" s="84"/>
      <c r="K33" s="84"/>
      <c r="L33" s="49"/>
      <c r="S33" s="33"/>
      <c r="T33" s="33"/>
      <c r="U33" s="33"/>
      <c r="V33" s="33"/>
      <c r="W33" s="33"/>
      <c r="X33" s="33"/>
      <c r="Y33" s="33"/>
      <c r="Z33" s="33"/>
      <c r="AA33" s="33"/>
      <c r="AB33" s="33"/>
      <c r="AC33" s="33"/>
      <c r="AD33" s="33"/>
      <c r="AE33" s="33"/>
    </row>
    <row r="34" s="2" customFormat="1" ht="14.4" customHeight="1">
      <c r="A34" s="33"/>
      <c r="B34" s="34"/>
      <c r="C34" s="33"/>
      <c r="D34" s="33"/>
      <c r="E34" s="33"/>
      <c r="F34" s="38" t="s">
        <v>34</v>
      </c>
      <c r="G34" s="33"/>
      <c r="H34" s="33"/>
      <c r="I34" s="38" t="s">
        <v>33</v>
      </c>
      <c r="J34" s="38" t="s">
        <v>35</v>
      </c>
      <c r="K34" s="33"/>
      <c r="L34" s="49"/>
      <c r="S34" s="33"/>
      <c r="T34" s="33"/>
      <c r="U34" s="33"/>
      <c r="V34" s="33"/>
      <c r="W34" s="33"/>
      <c r="X34" s="33"/>
      <c r="Y34" s="33"/>
      <c r="Z34" s="33"/>
      <c r="AA34" s="33"/>
      <c r="AB34" s="33"/>
      <c r="AC34" s="33"/>
      <c r="AD34" s="33"/>
      <c r="AE34" s="33"/>
    </row>
    <row r="35" s="2" customFormat="1" ht="14.4" customHeight="1">
      <c r="A35" s="33"/>
      <c r="B35" s="34"/>
      <c r="C35" s="33"/>
      <c r="D35" s="125" t="s">
        <v>36</v>
      </c>
      <c r="E35" s="28" t="s">
        <v>37</v>
      </c>
      <c r="F35" s="126">
        <f>ROUND((SUM(BE108:BE109) + SUM(BE129:BE208)),  2)</f>
        <v>560977.18999999994</v>
      </c>
      <c r="G35" s="33"/>
      <c r="H35" s="33"/>
      <c r="I35" s="127">
        <v>0.20999999999999999</v>
      </c>
      <c r="J35" s="126">
        <f>ROUND(((SUM(BE108:BE109) + SUM(BE129:BE208))*I35),  2)</f>
        <v>117805.21000000001</v>
      </c>
      <c r="K35" s="33"/>
      <c r="L35" s="49"/>
      <c r="S35" s="33"/>
      <c r="T35" s="33"/>
      <c r="U35" s="33"/>
      <c r="V35" s="33"/>
      <c r="W35" s="33"/>
      <c r="X35" s="33"/>
      <c r="Y35" s="33"/>
      <c r="Z35" s="33"/>
      <c r="AA35" s="33"/>
      <c r="AB35" s="33"/>
      <c r="AC35" s="33"/>
      <c r="AD35" s="33"/>
      <c r="AE35" s="33"/>
    </row>
    <row r="36" s="2" customFormat="1" ht="14.4" customHeight="1">
      <c r="A36" s="33"/>
      <c r="B36" s="34"/>
      <c r="C36" s="33"/>
      <c r="D36" s="33"/>
      <c r="E36" s="28" t="s">
        <v>38</v>
      </c>
      <c r="F36" s="126">
        <f>ROUND((SUM(BF108:BF109) + SUM(BF129:BF208)),  2)</f>
        <v>0</v>
      </c>
      <c r="G36" s="33"/>
      <c r="H36" s="33"/>
      <c r="I36" s="127">
        <v>0.14999999999999999</v>
      </c>
      <c r="J36" s="126">
        <f>ROUND(((SUM(BF108:BF109) + SUM(BF129:BF208))*I36),  2)</f>
        <v>0</v>
      </c>
      <c r="K36" s="33"/>
      <c r="L36" s="49"/>
      <c r="S36" s="33"/>
      <c r="T36" s="33"/>
      <c r="U36" s="33"/>
      <c r="V36" s="33"/>
      <c r="W36" s="33"/>
      <c r="X36" s="33"/>
      <c r="Y36" s="33"/>
      <c r="Z36" s="33"/>
      <c r="AA36" s="33"/>
      <c r="AB36" s="33"/>
      <c r="AC36" s="33"/>
      <c r="AD36" s="33"/>
      <c r="AE36" s="33"/>
    </row>
    <row r="37" hidden="1" s="2" customFormat="1" ht="14.4" customHeight="1">
      <c r="A37" s="33"/>
      <c r="B37" s="34"/>
      <c r="C37" s="33"/>
      <c r="D37" s="33"/>
      <c r="E37" s="28" t="s">
        <v>39</v>
      </c>
      <c r="F37" s="126">
        <f>ROUND((SUM(BG108:BG109) + SUM(BG129:BG208)),  2)</f>
        <v>0</v>
      </c>
      <c r="G37" s="33"/>
      <c r="H37" s="33"/>
      <c r="I37" s="127">
        <v>0.20999999999999999</v>
      </c>
      <c r="J37" s="126">
        <f>0</f>
        <v>0</v>
      </c>
      <c r="K37" s="33"/>
      <c r="L37" s="49"/>
      <c r="S37" s="33"/>
      <c r="T37" s="33"/>
      <c r="U37" s="33"/>
      <c r="V37" s="33"/>
      <c r="W37" s="33"/>
      <c r="X37" s="33"/>
      <c r="Y37" s="33"/>
      <c r="Z37" s="33"/>
      <c r="AA37" s="33"/>
      <c r="AB37" s="33"/>
      <c r="AC37" s="33"/>
      <c r="AD37" s="33"/>
      <c r="AE37" s="33"/>
    </row>
    <row r="38" hidden="1" s="2" customFormat="1" ht="14.4" customHeight="1">
      <c r="A38" s="33"/>
      <c r="B38" s="34"/>
      <c r="C38" s="33"/>
      <c r="D38" s="33"/>
      <c r="E38" s="28" t="s">
        <v>40</v>
      </c>
      <c r="F38" s="126">
        <f>ROUND((SUM(BH108:BH109) + SUM(BH129:BH208)),  2)</f>
        <v>0</v>
      </c>
      <c r="G38" s="33"/>
      <c r="H38" s="33"/>
      <c r="I38" s="127">
        <v>0.14999999999999999</v>
      </c>
      <c r="J38" s="126">
        <f>0</f>
        <v>0</v>
      </c>
      <c r="K38" s="33"/>
      <c r="L38" s="49"/>
      <c r="S38" s="33"/>
      <c r="T38" s="33"/>
      <c r="U38" s="33"/>
      <c r="V38" s="33"/>
      <c r="W38" s="33"/>
      <c r="X38" s="33"/>
      <c r="Y38" s="33"/>
      <c r="Z38" s="33"/>
      <c r="AA38" s="33"/>
      <c r="AB38" s="33"/>
      <c r="AC38" s="33"/>
      <c r="AD38" s="33"/>
      <c r="AE38" s="33"/>
    </row>
    <row r="39" hidden="1" s="2" customFormat="1" ht="14.4" customHeight="1">
      <c r="A39" s="33"/>
      <c r="B39" s="34"/>
      <c r="C39" s="33"/>
      <c r="D39" s="33"/>
      <c r="E39" s="28" t="s">
        <v>41</v>
      </c>
      <c r="F39" s="126">
        <f>ROUND((SUM(BI108:BI109) + SUM(BI129:BI208)),  2)</f>
        <v>0</v>
      </c>
      <c r="G39" s="33"/>
      <c r="H39" s="33"/>
      <c r="I39" s="127">
        <v>0</v>
      </c>
      <c r="J39" s="126">
        <f>0</f>
        <v>0</v>
      </c>
      <c r="K39" s="33"/>
      <c r="L39" s="49"/>
      <c r="S39" s="33"/>
      <c r="T39" s="33"/>
      <c r="U39" s="33"/>
      <c r="V39" s="33"/>
      <c r="W39" s="33"/>
      <c r="X39" s="33"/>
      <c r="Y39" s="33"/>
      <c r="Z39" s="33"/>
      <c r="AA39" s="33"/>
      <c r="AB39" s="33"/>
      <c r="AC39" s="33"/>
      <c r="AD39" s="33"/>
      <c r="AE39" s="33"/>
    </row>
    <row r="40" s="2" customFormat="1" ht="6.96" customHeight="1">
      <c r="A40" s="33"/>
      <c r="B40" s="34"/>
      <c r="C40" s="33"/>
      <c r="D40" s="33"/>
      <c r="E40" s="33"/>
      <c r="F40" s="33"/>
      <c r="G40" s="33"/>
      <c r="H40" s="33"/>
      <c r="I40" s="33"/>
      <c r="J40" s="33"/>
      <c r="K40" s="33"/>
      <c r="L40" s="49"/>
      <c r="S40" s="33"/>
      <c r="T40" s="33"/>
      <c r="U40" s="33"/>
      <c r="V40" s="33"/>
      <c r="W40" s="33"/>
      <c r="X40" s="33"/>
      <c r="Y40" s="33"/>
      <c r="Z40" s="33"/>
      <c r="AA40" s="33"/>
      <c r="AB40" s="33"/>
      <c r="AC40" s="33"/>
      <c r="AD40" s="33"/>
      <c r="AE40" s="33"/>
    </row>
    <row r="41" s="2" customFormat="1" ht="25.44" customHeight="1">
      <c r="A41" s="33"/>
      <c r="B41" s="34"/>
      <c r="C41" s="116"/>
      <c r="D41" s="128" t="s">
        <v>42</v>
      </c>
      <c r="E41" s="75"/>
      <c r="F41" s="75"/>
      <c r="G41" s="129" t="s">
        <v>43</v>
      </c>
      <c r="H41" s="130" t="s">
        <v>44</v>
      </c>
      <c r="I41" s="75"/>
      <c r="J41" s="131">
        <f>SUM(J32:J39)</f>
        <v>678782.39999999991</v>
      </c>
      <c r="K41" s="132"/>
      <c r="L41" s="49"/>
      <c r="S41" s="33"/>
      <c r="T41" s="33"/>
      <c r="U41" s="33"/>
      <c r="V41" s="33"/>
      <c r="W41" s="33"/>
      <c r="X41" s="33"/>
      <c r="Y41" s="33"/>
      <c r="Z41" s="33"/>
      <c r="AA41" s="33"/>
      <c r="AB41" s="33"/>
      <c r="AC41" s="33"/>
      <c r="AD41" s="33"/>
      <c r="AE41" s="33"/>
    </row>
    <row r="42" s="2" customFormat="1" ht="14.4" customHeight="1">
      <c r="A42" s="33"/>
      <c r="B42" s="34"/>
      <c r="C42" s="33"/>
      <c r="D42" s="33"/>
      <c r="E42" s="33"/>
      <c r="F42" s="33"/>
      <c r="G42" s="33"/>
      <c r="H42" s="33"/>
      <c r="I42" s="33"/>
      <c r="J42" s="33"/>
      <c r="K42" s="33"/>
      <c r="L42" s="49"/>
      <c r="S42" s="33"/>
      <c r="T42" s="33"/>
      <c r="U42" s="33"/>
      <c r="V42" s="33"/>
      <c r="W42" s="33"/>
      <c r="X42" s="33"/>
      <c r="Y42" s="33"/>
      <c r="Z42" s="33"/>
      <c r="AA42" s="33"/>
      <c r="AB42" s="33"/>
      <c r="AC42" s="33"/>
      <c r="AD42" s="33"/>
      <c r="AE42" s="33"/>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49"/>
      <c r="D50" s="50" t="s">
        <v>45</v>
      </c>
      <c r="E50" s="51"/>
      <c r="F50" s="51"/>
      <c r="G50" s="50" t="s">
        <v>46</v>
      </c>
      <c r="H50" s="51"/>
      <c r="I50" s="51"/>
      <c r="J50" s="51"/>
      <c r="K50" s="51"/>
      <c r="L50" s="49"/>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3"/>
      <c r="B61" s="34"/>
      <c r="C61" s="33"/>
      <c r="D61" s="52" t="s">
        <v>47</v>
      </c>
      <c r="E61" s="36"/>
      <c r="F61" s="133" t="s">
        <v>48</v>
      </c>
      <c r="G61" s="52" t="s">
        <v>47</v>
      </c>
      <c r="H61" s="36"/>
      <c r="I61" s="36"/>
      <c r="J61" s="134" t="s">
        <v>48</v>
      </c>
      <c r="K61" s="36"/>
      <c r="L61" s="49"/>
      <c r="S61" s="33"/>
      <c r="T61" s="33"/>
      <c r="U61" s="33"/>
      <c r="V61" s="33"/>
      <c r="W61" s="33"/>
      <c r="X61" s="33"/>
      <c r="Y61" s="33"/>
      <c r="Z61" s="33"/>
      <c r="AA61" s="33"/>
      <c r="AB61" s="33"/>
      <c r="AC61" s="33"/>
      <c r="AD61" s="33"/>
      <c r="AE61" s="33"/>
    </row>
    <row r="62">
      <c r="B62" s="21"/>
      <c r="L62" s="21"/>
    </row>
    <row r="63">
      <c r="B63" s="21"/>
      <c r="L63" s="21"/>
    </row>
    <row r="64">
      <c r="B64" s="21"/>
      <c r="L64" s="21"/>
    </row>
    <row r="65" s="2" customFormat="1">
      <c r="A65" s="33"/>
      <c r="B65" s="34"/>
      <c r="C65" s="33"/>
      <c r="D65" s="50" t="s">
        <v>49</v>
      </c>
      <c r="E65" s="53"/>
      <c r="F65" s="53"/>
      <c r="G65" s="50" t="s">
        <v>50</v>
      </c>
      <c r="H65" s="53"/>
      <c r="I65" s="53"/>
      <c r="J65" s="53"/>
      <c r="K65" s="53"/>
      <c r="L65" s="49"/>
      <c r="S65" s="33"/>
      <c r="T65" s="33"/>
      <c r="U65" s="33"/>
      <c r="V65" s="33"/>
      <c r="W65" s="33"/>
      <c r="X65" s="33"/>
      <c r="Y65" s="33"/>
      <c r="Z65" s="33"/>
      <c r="AA65" s="33"/>
      <c r="AB65" s="33"/>
      <c r="AC65" s="33"/>
      <c r="AD65" s="33"/>
      <c r="AE65" s="33"/>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3"/>
      <c r="B76" s="34"/>
      <c r="C76" s="33"/>
      <c r="D76" s="52" t="s">
        <v>47</v>
      </c>
      <c r="E76" s="36"/>
      <c r="F76" s="133" t="s">
        <v>48</v>
      </c>
      <c r="G76" s="52" t="s">
        <v>47</v>
      </c>
      <c r="H76" s="36"/>
      <c r="I76" s="36"/>
      <c r="J76" s="134" t="s">
        <v>48</v>
      </c>
      <c r="K76" s="36"/>
      <c r="L76" s="49"/>
      <c r="S76" s="33"/>
      <c r="T76" s="33"/>
      <c r="U76" s="33"/>
      <c r="V76" s="33"/>
      <c r="W76" s="33"/>
      <c r="X76" s="33"/>
      <c r="Y76" s="33"/>
      <c r="Z76" s="33"/>
      <c r="AA76" s="33"/>
      <c r="AB76" s="33"/>
      <c r="AC76" s="33"/>
      <c r="AD76" s="33"/>
      <c r="AE76" s="33"/>
    </row>
    <row r="77" s="2" customFormat="1" ht="14.4" customHeight="1">
      <c r="A77" s="33"/>
      <c r="B77" s="54"/>
      <c r="C77" s="55"/>
      <c r="D77" s="55"/>
      <c r="E77" s="55"/>
      <c r="F77" s="55"/>
      <c r="G77" s="55"/>
      <c r="H77" s="55"/>
      <c r="I77" s="55"/>
      <c r="J77" s="55"/>
      <c r="K77" s="55"/>
      <c r="L77" s="49"/>
      <c r="S77" s="33"/>
      <c r="T77" s="33"/>
      <c r="U77" s="33"/>
      <c r="V77" s="33"/>
      <c r="W77" s="33"/>
      <c r="X77" s="33"/>
      <c r="Y77" s="33"/>
      <c r="Z77" s="33"/>
      <c r="AA77" s="33"/>
      <c r="AB77" s="33"/>
      <c r="AC77" s="33"/>
      <c r="AD77" s="33"/>
      <c r="AE77" s="33"/>
    </row>
    <row r="81" s="2" customFormat="1" ht="6.96" customHeight="1">
      <c r="A81" s="33"/>
      <c r="B81" s="56"/>
      <c r="C81" s="57"/>
      <c r="D81" s="57"/>
      <c r="E81" s="57"/>
      <c r="F81" s="57"/>
      <c r="G81" s="57"/>
      <c r="H81" s="57"/>
      <c r="I81" s="57"/>
      <c r="J81" s="57"/>
      <c r="K81" s="57"/>
      <c r="L81" s="49"/>
      <c r="S81" s="33"/>
      <c r="T81" s="33"/>
      <c r="U81" s="33"/>
      <c r="V81" s="33"/>
      <c r="W81" s="33"/>
      <c r="X81" s="33"/>
      <c r="Y81" s="33"/>
      <c r="Z81" s="33"/>
      <c r="AA81" s="33"/>
      <c r="AB81" s="33"/>
      <c r="AC81" s="33"/>
      <c r="AD81" s="33"/>
      <c r="AE81" s="33"/>
    </row>
    <row r="82" s="2" customFormat="1" ht="24.96" customHeight="1">
      <c r="A82" s="33"/>
      <c r="B82" s="34"/>
      <c r="C82" s="22" t="s">
        <v>106</v>
      </c>
      <c r="D82" s="33"/>
      <c r="E82" s="33"/>
      <c r="F82" s="33"/>
      <c r="G82" s="33"/>
      <c r="H82" s="33"/>
      <c r="I82" s="33"/>
      <c r="J82" s="33"/>
      <c r="K82" s="33"/>
      <c r="L82" s="49"/>
      <c r="S82" s="33"/>
      <c r="T82" s="33"/>
      <c r="U82" s="33"/>
      <c r="V82" s="33"/>
      <c r="W82" s="33"/>
      <c r="X82" s="33"/>
      <c r="Y82" s="33"/>
      <c r="Z82" s="33"/>
      <c r="AA82" s="33"/>
      <c r="AB82" s="33"/>
      <c r="AC82" s="33"/>
      <c r="AD82" s="33"/>
      <c r="AE82" s="33"/>
    </row>
    <row r="83" s="2" customFormat="1" ht="6.96" customHeight="1">
      <c r="A83" s="33"/>
      <c r="B83" s="34"/>
      <c r="C83" s="33"/>
      <c r="D83" s="33"/>
      <c r="E83" s="33"/>
      <c r="F83" s="33"/>
      <c r="G83" s="33"/>
      <c r="H83" s="33"/>
      <c r="I83" s="33"/>
      <c r="J83" s="33"/>
      <c r="K83" s="33"/>
      <c r="L83" s="49"/>
      <c r="S83" s="33"/>
      <c r="T83" s="33"/>
      <c r="U83" s="33"/>
      <c r="V83" s="33"/>
      <c r="W83" s="33"/>
      <c r="X83" s="33"/>
      <c r="Y83" s="33"/>
      <c r="Z83" s="33"/>
      <c r="AA83" s="33"/>
      <c r="AB83" s="33"/>
      <c r="AC83" s="33"/>
      <c r="AD83" s="33"/>
      <c r="AE83" s="33"/>
    </row>
    <row r="84" s="2" customFormat="1" ht="12" customHeight="1">
      <c r="A84" s="33"/>
      <c r="B84" s="34"/>
      <c r="C84" s="28" t="s">
        <v>14</v>
      </c>
      <c r="D84" s="33"/>
      <c r="E84" s="33"/>
      <c r="F84" s="33"/>
      <c r="G84" s="33"/>
      <c r="H84" s="33"/>
      <c r="I84" s="33"/>
      <c r="J84" s="33"/>
      <c r="K84" s="33"/>
      <c r="L84" s="49"/>
      <c r="S84" s="33"/>
      <c r="T84" s="33"/>
      <c r="U84" s="33"/>
      <c r="V84" s="33"/>
      <c r="W84" s="33"/>
      <c r="X84" s="33"/>
      <c r="Y84" s="33"/>
      <c r="Z84" s="33"/>
      <c r="AA84" s="33"/>
      <c r="AB84" s="33"/>
      <c r="AC84" s="33"/>
      <c r="AD84" s="33"/>
      <c r="AE84" s="33"/>
    </row>
    <row r="85" s="2" customFormat="1" ht="16.5" customHeight="1">
      <c r="A85" s="33"/>
      <c r="B85" s="34"/>
      <c r="C85" s="33"/>
      <c r="D85" s="33"/>
      <c r="E85" s="120" t="str">
        <f>E7</f>
        <v>02 - BIM rozpočet</v>
      </c>
      <c r="F85" s="28"/>
      <c r="G85" s="28"/>
      <c r="H85" s="28"/>
      <c r="I85" s="33"/>
      <c r="J85" s="33"/>
      <c r="K85" s="33"/>
      <c r="L85" s="49"/>
      <c r="S85" s="33"/>
      <c r="T85" s="33"/>
      <c r="U85" s="33"/>
      <c r="V85" s="33"/>
      <c r="W85" s="33"/>
      <c r="X85" s="33"/>
      <c r="Y85" s="33"/>
      <c r="Z85" s="33"/>
      <c r="AA85" s="33"/>
      <c r="AB85" s="33"/>
      <c r="AC85" s="33"/>
      <c r="AD85" s="33"/>
      <c r="AE85" s="33"/>
    </row>
    <row r="86" s="2" customFormat="1" ht="12" customHeight="1">
      <c r="A86" s="33"/>
      <c r="B86" s="34"/>
      <c r="C86" s="28" t="s">
        <v>102</v>
      </c>
      <c r="D86" s="33"/>
      <c r="E86" s="33"/>
      <c r="F86" s="33"/>
      <c r="G86" s="33"/>
      <c r="H86" s="33"/>
      <c r="I86" s="33"/>
      <c r="J86" s="33"/>
      <c r="K86" s="33"/>
      <c r="L86" s="49"/>
      <c r="S86" s="33"/>
      <c r="T86" s="33"/>
      <c r="U86" s="33"/>
      <c r="V86" s="33"/>
      <c r="W86" s="33"/>
      <c r="X86" s="33"/>
      <c r="Y86" s="33"/>
      <c r="Z86" s="33"/>
      <c r="AA86" s="33"/>
      <c r="AB86" s="33"/>
      <c r="AC86" s="33"/>
      <c r="AD86" s="33"/>
      <c r="AE86" s="33"/>
    </row>
    <row r="87" s="2" customFormat="1" ht="16.5" customHeight="1">
      <c r="A87" s="33"/>
      <c r="B87" s="34"/>
      <c r="C87" s="33"/>
      <c r="D87" s="33"/>
      <c r="E87" s="61" t="str">
        <f>E9</f>
        <v>f - Plochá střecha vč. konstrukce stropu</v>
      </c>
      <c r="F87" s="33"/>
      <c r="G87" s="33"/>
      <c r="H87" s="33"/>
      <c r="I87" s="33"/>
      <c r="J87" s="33"/>
      <c r="K87" s="33"/>
      <c r="L87" s="49"/>
      <c r="S87" s="33"/>
      <c r="T87" s="33"/>
      <c r="U87" s="33"/>
      <c r="V87" s="33"/>
      <c r="W87" s="33"/>
      <c r="X87" s="33"/>
      <c r="Y87" s="33"/>
      <c r="Z87" s="33"/>
      <c r="AA87" s="33"/>
      <c r="AB87" s="33"/>
      <c r="AC87" s="33"/>
      <c r="AD87" s="33"/>
      <c r="AE87" s="33"/>
    </row>
    <row r="88" s="2" customFormat="1" ht="6.96" customHeight="1">
      <c r="A88" s="33"/>
      <c r="B88" s="34"/>
      <c r="C88" s="33"/>
      <c r="D88" s="33"/>
      <c r="E88" s="33"/>
      <c r="F88" s="33"/>
      <c r="G88" s="33"/>
      <c r="H88" s="33"/>
      <c r="I88" s="33"/>
      <c r="J88" s="33"/>
      <c r="K88" s="33"/>
      <c r="L88" s="49"/>
      <c r="S88" s="33"/>
      <c r="T88" s="33"/>
      <c r="U88" s="33"/>
      <c r="V88" s="33"/>
      <c r="W88" s="33"/>
      <c r="X88" s="33"/>
      <c r="Y88" s="33"/>
      <c r="Z88" s="33"/>
      <c r="AA88" s="33"/>
      <c r="AB88" s="33"/>
      <c r="AC88" s="33"/>
      <c r="AD88" s="33"/>
      <c r="AE88" s="33"/>
    </row>
    <row r="89" s="2" customFormat="1" ht="12" customHeight="1">
      <c r="A89" s="33"/>
      <c r="B89" s="34"/>
      <c r="C89" s="28" t="s">
        <v>18</v>
      </c>
      <c r="D89" s="33"/>
      <c r="E89" s="33"/>
      <c r="F89" s="25" t="str">
        <f>F12</f>
        <v xml:space="preserve"> </v>
      </c>
      <c r="G89" s="33"/>
      <c r="H89" s="33"/>
      <c r="I89" s="28" t="s">
        <v>20</v>
      </c>
      <c r="J89" s="63" t="str">
        <f>IF(J12="","",J12)</f>
        <v>12. 5. 2020</v>
      </c>
      <c r="K89" s="33"/>
      <c r="L89" s="49"/>
      <c r="S89" s="33"/>
      <c r="T89" s="33"/>
      <c r="U89" s="33"/>
      <c r="V89" s="33"/>
      <c r="W89" s="33"/>
      <c r="X89" s="33"/>
      <c r="Y89" s="33"/>
      <c r="Z89" s="33"/>
      <c r="AA89" s="33"/>
      <c r="AB89" s="33"/>
      <c r="AC89" s="33"/>
      <c r="AD89" s="33"/>
      <c r="AE89" s="33"/>
    </row>
    <row r="90" s="2" customFormat="1" ht="6.96" customHeight="1">
      <c r="A90" s="33"/>
      <c r="B90" s="34"/>
      <c r="C90" s="33"/>
      <c r="D90" s="33"/>
      <c r="E90" s="33"/>
      <c r="F90" s="33"/>
      <c r="G90" s="33"/>
      <c r="H90" s="33"/>
      <c r="I90" s="33"/>
      <c r="J90" s="33"/>
      <c r="K90" s="33"/>
      <c r="L90" s="49"/>
      <c r="S90" s="33"/>
      <c r="T90" s="33"/>
      <c r="U90" s="33"/>
      <c r="V90" s="33"/>
      <c r="W90" s="33"/>
      <c r="X90" s="33"/>
      <c r="Y90" s="33"/>
      <c r="Z90" s="33"/>
      <c r="AA90" s="33"/>
      <c r="AB90" s="33"/>
      <c r="AC90" s="33"/>
      <c r="AD90" s="33"/>
      <c r="AE90" s="33"/>
    </row>
    <row r="91" s="2" customFormat="1" ht="15.15" customHeight="1">
      <c r="A91" s="33"/>
      <c r="B91" s="34"/>
      <c r="C91" s="28" t="s">
        <v>22</v>
      </c>
      <c r="D91" s="33"/>
      <c r="E91" s="33"/>
      <c r="F91" s="25" t="str">
        <f>E15</f>
        <v xml:space="preserve"> </v>
      </c>
      <c r="G91" s="33"/>
      <c r="H91" s="33"/>
      <c r="I91" s="28" t="s">
        <v>26</v>
      </c>
      <c r="J91" s="29" t="str">
        <f>E21</f>
        <v xml:space="preserve"> </v>
      </c>
      <c r="K91" s="33"/>
      <c r="L91" s="49"/>
      <c r="S91" s="33"/>
      <c r="T91" s="33"/>
      <c r="U91" s="33"/>
      <c r="V91" s="33"/>
      <c r="W91" s="33"/>
      <c r="X91" s="33"/>
      <c r="Y91" s="33"/>
      <c r="Z91" s="33"/>
      <c r="AA91" s="33"/>
      <c r="AB91" s="33"/>
      <c r="AC91" s="33"/>
      <c r="AD91" s="33"/>
      <c r="AE91" s="33"/>
    </row>
    <row r="92" s="2" customFormat="1" ht="15.15" customHeight="1">
      <c r="A92" s="33"/>
      <c r="B92" s="34"/>
      <c r="C92" s="28" t="s">
        <v>25</v>
      </c>
      <c r="D92" s="33"/>
      <c r="E92" s="33"/>
      <c r="F92" s="25" t="str">
        <f>IF(E18="","",E18)</f>
        <v xml:space="preserve"> </v>
      </c>
      <c r="G92" s="33"/>
      <c r="H92" s="33"/>
      <c r="I92" s="28" t="s">
        <v>28</v>
      </c>
      <c r="J92" s="29" t="str">
        <f>E24</f>
        <v xml:space="preserve"> </v>
      </c>
      <c r="K92" s="33"/>
      <c r="L92" s="49"/>
      <c r="S92" s="33"/>
      <c r="T92" s="33"/>
      <c r="U92" s="33"/>
      <c r="V92" s="33"/>
      <c r="W92" s="33"/>
      <c r="X92" s="33"/>
      <c r="Y92" s="33"/>
      <c r="Z92" s="33"/>
      <c r="AA92" s="33"/>
      <c r="AB92" s="33"/>
      <c r="AC92" s="33"/>
      <c r="AD92" s="33"/>
      <c r="AE92" s="33"/>
    </row>
    <row r="93" s="2" customFormat="1" ht="10.32" customHeight="1">
      <c r="A93" s="33"/>
      <c r="B93" s="34"/>
      <c r="C93" s="33"/>
      <c r="D93" s="33"/>
      <c r="E93" s="33"/>
      <c r="F93" s="33"/>
      <c r="G93" s="33"/>
      <c r="H93" s="33"/>
      <c r="I93" s="33"/>
      <c r="J93" s="33"/>
      <c r="K93" s="33"/>
      <c r="L93" s="49"/>
      <c r="S93" s="33"/>
      <c r="T93" s="33"/>
      <c r="U93" s="33"/>
      <c r="V93" s="33"/>
      <c r="W93" s="33"/>
      <c r="X93" s="33"/>
      <c r="Y93" s="33"/>
      <c r="Z93" s="33"/>
      <c r="AA93" s="33"/>
      <c r="AB93" s="33"/>
      <c r="AC93" s="33"/>
      <c r="AD93" s="33"/>
      <c r="AE93" s="33"/>
    </row>
    <row r="94" s="2" customFormat="1" ht="29.28" customHeight="1">
      <c r="A94" s="33"/>
      <c r="B94" s="34"/>
      <c r="C94" s="135" t="s">
        <v>107</v>
      </c>
      <c r="D94" s="116"/>
      <c r="E94" s="116"/>
      <c r="F94" s="116"/>
      <c r="G94" s="116"/>
      <c r="H94" s="116"/>
      <c r="I94" s="116"/>
      <c r="J94" s="136" t="s">
        <v>108</v>
      </c>
      <c r="K94" s="116"/>
      <c r="L94" s="49"/>
      <c r="S94" s="33"/>
      <c r="T94" s="33"/>
      <c r="U94" s="33"/>
      <c r="V94" s="33"/>
      <c r="W94" s="33"/>
      <c r="X94" s="33"/>
      <c r="Y94" s="33"/>
      <c r="Z94" s="33"/>
      <c r="AA94" s="33"/>
      <c r="AB94" s="33"/>
      <c r="AC94" s="33"/>
      <c r="AD94" s="33"/>
      <c r="AE94" s="33"/>
    </row>
    <row r="95" s="2" customFormat="1" ht="10.32" customHeight="1">
      <c r="A95" s="33"/>
      <c r="B95" s="34"/>
      <c r="C95" s="33"/>
      <c r="D95" s="33"/>
      <c r="E95" s="33"/>
      <c r="F95" s="33"/>
      <c r="G95" s="33"/>
      <c r="H95" s="33"/>
      <c r="I95" s="33"/>
      <c r="J95" s="33"/>
      <c r="K95" s="33"/>
      <c r="L95" s="49"/>
      <c r="S95" s="33"/>
      <c r="T95" s="33"/>
      <c r="U95" s="33"/>
      <c r="V95" s="33"/>
      <c r="W95" s="33"/>
      <c r="X95" s="33"/>
      <c r="Y95" s="33"/>
      <c r="Z95" s="33"/>
      <c r="AA95" s="33"/>
      <c r="AB95" s="33"/>
      <c r="AC95" s="33"/>
      <c r="AD95" s="33"/>
      <c r="AE95" s="33"/>
    </row>
    <row r="96" s="2" customFormat="1" ht="22.8" customHeight="1">
      <c r="A96" s="33"/>
      <c r="B96" s="34"/>
      <c r="C96" s="137" t="s">
        <v>109</v>
      </c>
      <c r="D96" s="33"/>
      <c r="E96" s="33"/>
      <c r="F96" s="33"/>
      <c r="G96" s="33"/>
      <c r="H96" s="33"/>
      <c r="I96" s="33"/>
      <c r="J96" s="90">
        <f>J129</f>
        <v>560977.18999999994</v>
      </c>
      <c r="K96" s="33"/>
      <c r="L96" s="49"/>
      <c r="S96" s="33"/>
      <c r="T96" s="33"/>
      <c r="U96" s="33"/>
      <c r="V96" s="33"/>
      <c r="W96" s="33"/>
      <c r="X96" s="33"/>
      <c r="Y96" s="33"/>
      <c r="Z96" s="33"/>
      <c r="AA96" s="33"/>
      <c r="AB96" s="33"/>
      <c r="AC96" s="33"/>
      <c r="AD96" s="33"/>
      <c r="AE96" s="33"/>
      <c r="AU96" s="18" t="s">
        <v>110</v>
      </c>
    </row>
    <row r="97" s="9" customFormat="1" ht="24.96" customHeight="1">
      <c r="A97" s="9"/>
      <c r="B97" s="138"/>
      <c r="C97" s="9"/>
      <c r="D97" s="139" t="s">
        <v>111</v>
      </c>
      <c r="E97" s="140"/>
      <c r="F97" s="140"/>
      <c r="G97" s="140"/>
      <c r="H97" s="140"/>
      <c r="I97" s="140"/>
      <c r="J97" s="141">
        <f>J130</f>
        <v>329587.03000000003</v>
      </c>
      <c r="K97" s="9"/>
      <c r="L97" s="138"/>
      <c r="S97" s="9"/>
      <c r="T97" s="9"/>
      <c r="U97" s="9"/>
      <c r="V97" s="9"/>
      <c r="W97" s="9"/>
      <c r="X97" s="9"/>
      <c r="Y97" s="9"/>
      <c r="Z97" s="9"/>
      <c r="AA97" s="9"/>
      <c r="AB97" s="9"/>
      <c r="AC97" s="9"/>
      <c r="AD97" s="9"/>
      <c r="AE97" s="9"/>
    </row>
    <row r="98" s="10" customFormat="1" ht="19.92" customHeight="1">
      <c r="A98" s="10"/>
      <c r="B98" s="142"/>
      <c r="C98" s="10"/>
      <c r="D98" s="143" t="s">
        <v>411</v>
      </c>
      <c r="E98" s="144"/>
      <c r="F98" s="144"/>
      <c r="G98" s="144"/>
      <c r="H98" s="144"/>
      <c r="I98" s="144"/>
      <c r="J98" s="145">
        <f>J131</f>
        <v>279447.63</v>
      </c>
      <c r="K98" s="10"/>
      <c r="L98" s="142"/>
      <c r="S98" s="10"/>
      <c r="T98" s="10"/>
      <c r="U98" s="10"/>
      <c r="V98" s="10"/>
      <c r="W98" s="10"/>
      <c r="X98" s="10"/>
      <c r="Y98" s="10"/>
      <c r="Z98" s="10"/>
      <c r="AA98" s="10"/>
      <c r="AB98" s="10"/>
      <c r="AC98" s="10"/>
      <c r="AD98" s="10"/>
      <c r="AE98" s="10"/>
    </row>
    <row r="99" s="10" customFormat="1" ht="19.92" customHeight="1">
      <c r="A99" s="10"/>
      <c r="B99" s="142"/>
      <c r="C99" s="10"/>
      <c r="D99" s="143" t="s">
        <v>112</v>
      </c>
      <c r="E99" s="144"/>
      <c r="F99" s="144"/>
      <c r="G99" s="144"/>
      <c r="H99" s="144"/>
      <c r="I99" s="144"/>
      <c r="J99" s="145">
        <f>J147</f>
        <v>48985.899999999994</v>
      </c>
      <c r="K99" s="10"/>
      <c r="L99" s="142"/>
      <c r="S99" s="10"/>
      <c r="T99" s="10"/>
      <c r="U99" s="10"/>
      <c r="V99" s="10"/>
      <c r="W99" s="10"/>
      <c r="X99" s="10"/>
      <c r="Y99" s="10"/>
      <c r="Z99" s="10"/>
      <c r="AA99" s="10"/>
      <c r="AB99" s="10"/>
      <c r="AC99" s="10"/>
      <c r="AD99" s="10"/>
      <c r="AE99" s="10"/>
    </row>
    <row r="100" s="10" customFormat="1" ht="19.92" customHeight="1">
      <c r="A100" s="10"/>
      <c r="B100" s="142"/>
      <c r="C100" s="10"/>
      <c r="D100" s="143" t="s">
        <v>114</v>
      </c>
      <c r="E100" s="144"/>
      <c r="F100" s="144"/>
      <c r="G100" s="144"/>
      <c r="H100" s="144"/>
      <c r="I100" s="144"/>
      <c r="J100" s="145">
        <f>J156</f>
        <v>1153.5</v>
      </c>
      <c r="K100" s="10"/>
      <c r="L100" s="142"/>
      <c r="S100" s="10"/>
      <c r="T100" s="10"/>
      <c r="U100" s="10"/>
      <c r="V100" s="10"/>
      <c r="W100" s="10"/>
      <c r="X100" s="10"/>
      <c r="Y100" s="10"/>
      <c r="Z100" s="10"/>
      <c r="AA100" s="10"/>
      <c r="AB100" s="10"/>
      <c r="AC100" s="10"/>
      <c r="AD100" s="10"/>
      <c r="AE100" s="10"/>
    </row>
    <row r="101" s="9" customFormat="1" ht="24.96" customHeight="1">
      <c r="A101" s="9"/>
      <c r="B101" s="138"/>
      <c r="C101" s="9"/>
      <c r="D101" s="139" t="s">
        <v>115</v>
      </c>
      <c r="E101" s="140"/>
      <c r="F101" s="140"/>
      <c r="G101" s="140"/>
      <c r="H101" s="140"/>
      <c r="I101" s="140"/>
      <c r="J101" s="141">
        <f>J159</f>
        <v>231390.15999999997</v>
      </c>
      <c r="K101" s="9"/>
      <c r="L101" s="138"/>
      <c r="S101" s="9"/>
      <c r="T101" s="9"/>
      <c r="U101" s="9"/>
      <c r="V101" s="9"/>
      <c r="W101" s="9"/>
      <c r="X101" s="9"/>
      <c r="Y101" s="9"/>
      <c r="Z101" s="9"/>
      <c r="AA101" s="9"/>
      <c r="AB101" s="9"/>
      <c r="AC101" s="9"/>
      <c r="AD101" s="9"/>
      <c r="AE101" s="9"/>
    </row>
    <row r="102" s="10" customFormat="1" ht="19.92" customHeight="1">
      <c r="A102" s="10"/>
      <c r="B102" s="142"/>
      <c r="C102" s="10"/>
      <c r="D102" s="143" t="s">
        <v>412</v>
      </c>
      <c r="E102" s="144"/>
      <c r="F102" s="144"/>
      <c r="G102" s="144"/>
      <c r="H102" s="144"/>
      <c r="I102" s="144"/>
      <c r="J102" s="145">
        <f>J160</f>
        <v>92155.039999999994</v>
      </c>
      <c r="K102" s="10"/>
      <c r="L102" s="142"/>
      <c r="S102" s="10"/>
      <c r="T102" s="10"/>
      <c r="U102" s="10"/>
      <c r="V102" s="10"/>
      <c r="W102" s="10"/>
      <c r="X102" s="10"/>
      <c r="Y102" s="10"/>
      <c r="Z102" s="10"/>
      <c r="AA102" s="10"/>
      <c r="AB102" s="10"/>
      <c r="AC102" s="10"/>
      <c r="AD102" s="10"/>
      <c r="AE102" s="10"/>
    </row>
    <row r="103" s="10" customFormat="1" ht="19.92" customHeight="1">
      <c r="A103" s="10"/>
      <c r="B103" s="142"/>
      <c r="C103" s="10"/>
      <c r="D103" s="143" t="s">
        <v>116</v>
      </c>
      <c r="E103" s="144"/>
      <c r="F103" s="144"/>
      <c r="G103" s="144"/>
      <c r="H103" s="144"/>
      <c r="I103" s="144"/>
      <c r="J103" s="145">
        <f>J183</f>
        <v>128747.68999999999</v>
      </c>
      <c r="K103" s="10"/>
      <c r="L103" s="142"/>
      <c r="S103" s="10"/>
      <c r="T103" s="10"/>
      <c r="U103" s="10"/>
      <c r="V103" s="10"/>
      <c r="W103" s="10"/>
      <c r="X103" s="10"/>
      <c r="Y103" s="10"/>
      <c r="Z103" s="10"/>
      <c r="AA103" s="10"/>
      <c r="AB103" s="10"/>
      <c r="AC103" s="10"/>
      <c r="AD103" s="10"/>
      <c r="AE103" s="10"/>
    </row>
    <row r="104" s="10" customFormat="1" ht="19.92" customHeight="1">
      <c r="A104" s="10"/>
      <c r="B104" s="142"/>
      <c r="C104" s="10"/>
      <c r="D104" s="143" t="s">
        <v>413</v>
      </c>
      <c r="E104" s="144"/>
      <c r="F104" s="144"/>
      <c r="G104" s="144"/>
      <c r="H104" s="144"/>
      <c r="I104" s="144"/>
      <c r="J104" s="145">
        <f>J198</f>
        <v>3942.5</v>
      </c>
      <c r="K104" s="10"/>
      <c r="L104" s="142"/>
      <c r="S104" s="10"/>
      <c r="T104" s="10"/>
      <c r="U104" s="10"/>
      <c r="V104" s="10"/>
      <c r="W104" s="10"/>
      <c r="X104" s="10"/>
      <c r="Y104" s="10"/>
      <c r="Z104" s="10"/>
      <c r="AA104" s="10"/>
      <c r="AB104" s="10"/>
      <c r="AC104" s="10"/>
      <c r="AD104" s="10"/>
      <c r="AE104" s="10"/>
    </row>
    <row r="105" s="10" customFormat="1" ht="19.92" customHeight="1">
      <c r="A105" s="10"/>
      <c r="B105" s="142"/>
      <c r="C105" s="10"/>
      <c r="D105" s="143" t="s">
        <v>261</v>
      </c>
      <c r="E105" s="144"/>
      <c r="F105" s="144"/>
      <c r="G105" s="144"/>
      <c r="H105" s="144"/>
      <c r="I105" s="144"/>
      <c r="J105" s="145">
        <f>J204</f>
        <v>6544.9300000000003</v>
      </c>
      <c r="K105" s="10"/>
      <c r="L105" s="142"/>
      <c r="S105" s="10"/>
      <c r="T105" s="10"/>
      <c r="U105" s="10"/>
      <c r="V105" s="10"/>
      <c r="W105" s="10"/>
      <c r="X105" s="10"/>
      <c r="Y105" s="10"/>
      <c r="Z105" s="10"/>
      <c r="AA105" s="10"/>
      <c r="AB105" s="10"/>
      <c r="AC105" s="10"/>
      <c r="AD105" s="10"/>
      <c r="AE105" s="10"/>
    </row>
    <row r="106" s="2" customFormat="1" ht="21.84" customHeight="1">
      <c r="A106" s="33"/>
      <c r="B106" s="34"/>
      <c r="C106" s="33"/>
      <c r="D106" s="33"/>
      <c r="E106" s="33"/>
      <c r="F106" s="33"/>
      <c r="G106" s="33"/>
      <c r="H106" s="33"/>
      <c r="I106" s="33"/>
      <c r="J106" s="33"/>
      <c r="K106" s="33"/>
      <c r="L106" s="49"/>
      <c r="S106" s="33"/>
      <c r="T106" s="33"/>
      <c r="U106" s="33"/>
      <c r="V106" s="33"/>
      <c r="W106" s="33"/>
      <c r="X106" s="33"/>
      <c r="Y106" s="33"/>
      <c r="Z106" s="33"/>
      <c r="AA106" s="33"/>
      <c r="AB106" s="33"/>
      <c r="AC106" s="33"/>
      <c r="AD106" s="33"/>
      <c r="AE106" s="33"/>
    </row>
    <row r="107" s="2" customFormat="1" ht="6.96" customHeight="1">
      <c r="A107" s="33"/>
      <c r="B107" s="34"/>
      <c r="C107" s="33"/>
      <c r="D107" s="33"/>
      <c r="E107" s="33"/>
      <c r="F107" s="33"/>
      <c r="G107" s="33"/>
      <c r="H107" s="33"/>
      <c r="I107" s="33"/>
      <c r="J107" s="33"/>
      <c r="K107" s="33"/>
      <c r="L107" s="49"/>
      <c r="S107" s="33"/>
      <c r="T107" s="33"/>
      <c r="U107" s="33"/>
      <c r="V107" s="33"/>
      <c r="W107" s="33"/>
      <c r="X107" s="33"/>
      <c r="Y107" s="33"/>
      <c r="Z107" s="33"/>
      <c r="AA107" s="33"/>
      <c r="AB107" s="33"/>
      <c r="AC107" s="33"/>
      <c r="AD107" s="33"/>
      <c r="AE107" s="33"/>
    </row>
    <row r="108" s="2" customFormat="1" ht="29.28" customHeight="1">
      <c r="A108" s="33"/>
      <c r="B108" s="34"/>
      <c r="C108" s="137" t="s">
        <v>118</v>
      </c>
      <c r="D108" s="33"/>
      <c r="E108" s="33"/>
      <c r="F108" s="33"/>
      <c r="G108" s="33"/>
      <c r="H108" s="33"/>
      <c r="I108" s="33"/>
      <c r="J108" s="146">
        <v>0</v>
      </c>
      <c r="K108" s="33"/>
      <c r="L108" s="49"/>
      <c r="N108" s="147" t="s">
        <v>36</v>
      </c>
      <c r="S108" s="33"/>
      <c r="T108" s="33"/>
      <c r="U108" s="33"/>
      <c r="V108" s="33"/>
      <c r="W108" s="33"/>
      <c r="X108" s="33"/>
      <c r="Y108" s="33"/>
      <c r="Z108" s="33"/>
      <c r="AA108" s="33"/>
      <c r="AB108" s="33"/>
      <c r="AC108" s="33"/>
      <c r="AD108" s="33"/>
      <c r="AE108" s="33"/>
    </row>
    <row r="109" s="2" customFormat="1" ht="18" customHeight="1">
      <c r="A109" s="33"/>
      <c r="B109" s="34"/>
      <c r="C109" s="33"/>
      <c r="D109" s="33"/>
      <c r="E109" s="33"/>
      <c r="F109" s="33"/>
      <c r="G109" s="33"/>
      <c r="H109" s="33"/>
      <c r="I109" s="33"/>
      <c r="J109" s="33"/>
      <c r="K109" s="33"/>
      <c r="L109" s="49"/>
      <c r="S109" s="33"/>
      <c r="T109" s="33"/>
      <c r="U109" s="33"/>
      <c r="V109" s="33"/>
      <c r="W109" s="33"/>
      <c r="X109" s="33"/>
      <c r="Y109" s="33"/>
      <c r="Z109" s="33"/>
      <c r="AA109" s="33"/>
      <c r="AB109" s="33"/>
      <c r="AC109" s="33"/>
      <c r="AD109" s="33"/>
      <c r="AE109" s="33"/>
    </row>
    <row r="110" s="2" customFormat="1" ht="29.28" customHeight="1">
      <c r="A110" s="33"/>
      <c r="B110" s="34"/>
      <c r="C110" s="115" t="s">
        <v>100</v>
      </c>
      <c r="D110" s="116"/>
      <c r="E110" s="116"/>
      <c r="F110" s="116"/>
      <c r="G110" s="116"/>
      <c r="H110" s="116"/>
      <c r="I110" s="116"/>
      <c r="J110" s="117">
        <f>ROUND(J96+J108,2)</f>
        <v>560977.18999999994</v>
      </c>
      <c r="K110" s="116"/>
      <c r="L110" s="49"/>
      <c r="S110" s="33"/>
      <c r="T110" s="33"/>
      <c r="U110" s="33"/>
      <c r="V110" s="33"/>
      <c r="W110" s="33"/>
      <c r="X110" s="33"/>
      <c r="Y110" s="33"/>
      <c r="Z110" s="33"/>
      <c r="AA110" s="33"/>
      <c r="AB110" s="33"/>
      <c r="AC110" s="33"/>
      <c r="AD110" s="33"/>
      <c r="AE110" s="33"/>
    </row>
    <row r="111" s="2" customFormat="1" ht="6.96" customHeight="1">
      <c r="A111" s="33"/>
      <c r="B111" s="54"/>
      <c r="C111" s="55"/>
      <c r="D111" s="55"/>
      <c r="E111" s="55"/>
      <c r="F111" s="55"/>
      <c r="G111" s="55"/>
      <c r="H111" s="55"/>
      <c r="I111" s="55"/>
      <c r="J111" s="55"/>
      <c r="K111" s="55"/>
      <c r="L111" s="49"/>
      <c r="S111" s="33"/>
      <c r="T111" s="33"/>
      <c r="U111" s="33"/>
      <c r="V111" s="33"/>
      <c r="W111" s="33"/>
      <c r="X111" s="33"/>
      <c r="Y111" s="33"/>
      <c r="Z111" s="33"/>
      <c r="AA111" s="33"/>
      <c r="AB111" s="33"/>
      <c r="AC111" s="33"/>
      <c r="AD111" s="33"/>
      <c r="AE111" s="33"/>
    </row>
    <row r="115" s="2" customFormat="1" ht="6.96" customHeight="1">
      <c r="A115" s="33"/>
      <c r="B115" s="56"/>
      <c r="C115" s="57"/>
      <c r="D115" s="57"/>
      <c r="E115" s="57"/>
      <c r="F115" s="57"/>
      <c r="G115" s="57"/>
      <c r="H115" s="57"/>
      <c r="I115" s="57"/>
      <c r="J115" s="57"/>
      <c r="K115" s="57"/>
      <c r="L115" s="49"/>
      <c r="S115" s="33"/>
      <c r="T115" s="33"/>
      <c r="U115" s="33"/>
      <c r="V115" s="33"/>
      <c r="W115" s="33"/>
      <c r="X115" s="33"/>
      <c r="Y115" s="33"/>
      <c r="Z115" s="33"/>
      <c r="AA115" s="33"/>
      <c r="AB115" s="33"/>
      <c r="AC115" s="33"/>
      <c r="AD115" s="33"/>
      <c r="AE115" s="33"/>
    </row>
    <row r="116" s="2" customFormat="1" ht="24.96" customHeight="1">
      <c r="A116" s="33"/>
      <c r="B116" s="34"/>
      <c r="C116" s="22" t="s">
        <v>119</v>
      </c>
      <c r="D116" s="33"/>
      <c r="E116" s="33"/>
      <c r="F116" s="33"/>
      <c r="G116" s="33"/>
      <c r="H116" s="33"/>
      <c r="I116" s="33"/>
      <c r="J116" s="33"/>
      <c r="K116" s="33"/>
      <c r="L116" s="49"/>
      <c r="S116" s="33"/>
      <c r="T116" s="33"/>
      <c r="U116" s="33"/>
      <c r="V116" s="33"/>
      <c r="W116" s="33"/>
      <c r="X116" s="33"/>
      <c r="Y116" s="33"/>
      <c r="Z116" s="33"/>
      <c r="AA116" s="33"/>
      <c r="AB116" s="33"/>
      <c r="AC116" s="33"/>
      <c r="AD116" s="33"/>
      <c r="AE116" s="33"/>
    </row>
    <row r="117" s="2" customFormat="1" ht="6.96" customHeight="1">
      <c r="A117" s="33"/>
      <c r="B117" s="34"/>
      <c r="C117" s="33"/>
      <c r="D117" s="33"/>
      <c r="E117" s="33"/>
      <c r="F117" s="33"/>
      <c r="G117" s="33"/>
      <c r="H117" s="33"/>
      <c r="I117" s="33"/>
      <c r="J117" s="33"/>
      <c r="K117" s="33"/>
      <c r="L117" s="49"/>
      <c r="S117" s="33"/>
      <c r="T117" s="33"/>
      <c r="U117" s="33"/>
      <c r="V117" s="33"/>
      <c r="W117" s="33"/>
      <c r="X117" s="33"/>
      <c r="Y117" s="33"/>
      <c r="Z117" s="33"/>
      <c r="AA117" s="33"/>
      <c r="AB117" s="33"/>
      <c r="AC117" s="33"/>
      <c r="AD117" s="33"/>
      <c r="AE117" s="33"/>
    </row>
    <row r="118" s="2" customFormat="1" ht="12" customHeight="1">
      <c r="A118" s="33"/>
      <c r="B118" s="34"/>
      <c r="C118" s="28" t="s">
        <v>14</v>
      </c>
      <c r="D118" s="33"/>
      <c r="E118" s="33"/>
      <c r="F118" s="33"/>
      <c r="G118" s="33"/>
      <c r="H118" s="33"/>
      <c r="I118" s="33"/>
      <c r="J118" s="33"/>
      <c r="K118" s="33"/>
      <c r="L118" s="49"/>
      <c r="S118" s="33"/>
      <c r="T118" s="33"/>
      <c r="U118" s="33"/>
      <c r="V118" s="33"/>
      <c r="W118" s="33"/>
      <c r="X118" s="33"/>
      <c r="Y118" s="33"/>
      <c r="Z118" s="33"/>
      <c r="AA118" s="33"/>
      <c r="AB118" s="33"/>
      <c r="AC118" s="33"/>
      <c r="AD118" s="33"/>
      <c r="AE118" s="33"/>
    </row>
    <row r="119" s="2" customFormat="1" ht="16.5" customHeight="1">
      <c r="A119" s="33"/>
      <c r="B119" s="34"/>
      <c r="C119" s="33"/>
      <c r="D119" s="33"/>
      <c r="E119" s="120" t="str">
        <f>E7</f>
        <v>02 - BIM rozpočet</v>
      </c>
      <c r="F119" s="28"/>
      <c r="G119" s="28"/>
      <c r="H119" s="28"/>
      <c r="I119" s="33"/>
      <c r="J119" s="33"/>
      <c r="K119" s="33"/>
      <c r="L119" s="49"/>
      <c r="S119" s="33"/>
      <c r="T119" s="33"/>
      <c r="U119" s="33"/>
      <c r="V119" s="33"/>
      <c r="W119" s="33"/>
      <c r="X119" s="33"/>
      <c r="Y119" s="33"/>
      <c r="Z119" s="33"/>
      <c r="AA119" s="33"/>
      <c r="AB119" s="33"/>
      <c r="AC119" s="33"/>
      <c r="AD119" s="33"/>
      <c r="AE119" s="33"/>
    </row>
    <row r="120" s="2" customFormat="1" ht="12" customHeight="1">
      <c r="A120" s="33"/>
      <c r="B120" s="34"/>
      <c r="C120" s="28" t="s">
        <v>102</v>
      </c>
      <c r="D120" s="33"/>
      <c r="E120" s="33"/>
      <c r="F120" s="33"/>
      <c r="G120" s="33"/>
      <c r="H120" s="33"/>
      <c r="I120" s="33"/>
      <c r="J120" s="33"/>
      <c r="K120" s="33"/>
      <c r="L120" s="49"/>
      <c r="S120" s="33"/>
      <c r="T120" s="33"/>
      <c r="U120" s="33"/>
      <c r="V120" s="33"/>
      <c r="W120" s="33"/>
      <c r="X120" s="33"/>
      <c r="Y120" s="33"/>
      <c r="Z120" s="33"/>
      <c r="AA120" s="33"/>
      <c r="AB120" s="33"/>
      <c r="AC120" s="33"/>
      <c r="AD120" s="33"/>
      <c r="AE120" s="33"/>
    </row>
    <row r="121" s="2" customFormat="1" ht="16.5" customHeight="1">
      <c r="A121" s="33"/>
      <c r="B121" s="34"/>
      <c r="C121" s="33"/>
      <c r="D121" s="33"/>
      <c r="E121" s="61" t="str">
        <f>E9</f>
        <v>f - Plochá střecha vč. konstrukce stropu</v>
      </c>
      <c r="F121" s="33"/>
      <c r="G121" s="33"/>
      <c r="H121" s="33"/>
      <c r="I121" s="33"/>
      <c r="J121" s="33"/>
      <c r="K121" s="33"/>
      <c r="L121" s="49"/>
      <c r="S121" s="33"/>
      <c r="T121" s="33"/>
      <c r="U121" s="33"/>
      <c r="V121" s="33"/>
      <c r="W121" s="33"/>
      <c r="X121" s="33"/>
      <c r="Y121" s="33"/>
      <c r="Z121" s="33"/>
      <c r="AA121" s="33"/>
      <c r="AB121" s="33"/>
      <c r="AC121" s="33"/>
      <c r="AD121" s="33"/>
      <c r="AE121" s="33"/>
    </row>
    <row r="122" s="2" customFormat="1" ht="6.96" customHeight="1">
      <c r="A122" s="33"/>
      <c r="B122" s="34"/>
      <c r="C122" s="33"/>
      <c r="D122" s="33"/>
      <c r="E122" s="33"/>
      <c r="F122" s="33"/>
      <c r="G122" s="33"/>
      <c r="H122" s="33"/>
      <c r="I122" s="33"/>
      <c r="J122" s="33"/>
      <c r="K122" s="33"/>
      <c r="L122" s="49"/>
      <c r="S122" s="33"/>
      <c r="T122" s="33"/>
      <c r="U122" s="33"/>
      <c r="V122" s="33"/>
      <c r="W122" s="33"/>
      <c r="X122" s="33"/>
      <c r="Y122" s="33"/>
      <c r="Z122" s="33"/>
      <c r="AA122" s="33"/>
      <c r="AB122" s="33"/>
      <c r="AC122" s="33"/>
      <c r="AD122" s="33"/>
      <c r="AE122" s="33"/>
    </row>
    <row r="123" s="2" customFormat="1" ht="12" customHeight="1">
      <c r="A123" s="33"/>
      <c r="B123" s="34"/>
      <c r="C123" s="28" t="s">
        <v>18</v>
      </c>
      <c r="D123" s="33"/>
      <c r="E123" s="33"/>
      <c r="F123" s="25" t="str">
        <f>F12</f>
        <v xml:space="preserve"> </v>
      </c>
      <c r="G123" s="33"/>
      <c r="H123" s="33"/>
      <c r="I123" s="28" t="s">
        <v>20</v>
      </c>
      <c r="J123" s="63" t="str">
        <f>IF(J12="","",J12)</f>
        <v>12. 5. 2020</v>
      </c>
      <c r="K123" s="33"/>
      <c r="L123" s="49"/>
      <c r="S123" s="33"/>
      <c r="T123" s="33"/>
      <c r="U123" s="33"/>
      <c r="V123" s="33"/>
      <c r="W123" s="33"/>
      <c r="X123" s="33"/>
      <c r="Y123" s="33"/>
      <c r="Z123" s="33"/>
      <c r="AA123" s="33"/>
      <c r="AB123" s="33"/>
      <c r="AC123" s="33"/>
      <c r="AD123" s="33"/>
      <c r="AE123" s="33"/>
    </row>
    <row r="124" s="2" customFormat="1" ht="6.96" customHeight="1">
      <c r="A124" s="33"/>
      <c r="B124" s="34"/>
      <c r="C124" s="33"/>
      <c r="D124" s="33"/>
      <c r="E124" s="33"/>
      <c r="F124" s="33"/>
      <c r="G124" s="33"/>
      <c r="H124" s="33"/>
      <c r="I124" s="33"/>
      <c r="J124" s="33"/>
      <c r="K124" s="33"/>
      <c r="L124" s="49"/>
      <c r="S124" s="33"/>
      <c r="T124" s="33"/>
      <c r="U124" s="33"/>
      <c r="V124" s="33"/>
      <c r="W124" s="33"/>
      <c r="X124" s="33"/>
      <c r="Y124" s="33"/>
      <c r="Z124" s="33"/>
      <c r="AA124" s="33"/>
      <c r="AB124" s="33"/>
      <c r="AC124" s="33"/>
      <c r="AD124" s="33"/>
      <c r="AE124" s="33"/>
    </row>
    <row r="125" s="2" customFormat="1" ht="15.15" customHeight="1">
      <c r="A125" s="33"/>
      <c r="B125" s="34"/>
      <c r="C125" s="28" t="s">
        <v>22</v>
      </c>
      <c r="D125" s="33"/>
      <c r="E125" s="33"/>
      <c r="F125" s="25" t="str">
        <f>E15</f>
        <v xml:space="preserve"> </v>
      </c>
      <c r="G125" s="33"/>
      <c r="H125" s="33"/>
      <c r="I125" s="28" t="s">
        <v>26</v>
      </c>
      <c r="J125" s="29" t="str">
        <f>E21</f>
        <v xml:space="preserve"> </v>
      </c>
      <c r="K125" s="33"/>
      <c r="L125" s="49"/>
      <c r="S125" s="33"/>
      <c r="T125" s="33"/>
      <c r="U125" s="33"/>
      <c r="V125" s="33"/>
      <c r="W125" s="33"/>
      <c r="X125" s="33"/>
      <c r="Y125" s="33"/>
      <c r="Z125" s="33"/>
      <c r="AA125" s="33"/>
      <c r="AB125" s="33"/>
      <c r="AC125" s="33"/>
      <c r="AD125" s="33"/>
      <c r="AE125" s="33"/>
    </row>
    <row r="126" s="2" customFormat="1" ht="15.15" customHeight="1">
      <c r="A126" s="33"/>
      <c r="B126" s="34"/>
      <c r="C126" s="28" t="s">
        <v>25</v>
      </c>
      <c r="D126" s="33"/>
      <c r="E126" s="33"/>
      <c r="F126" s="25" t="str">
        <f>IF(E18="","",E18)</f>
        <v xml:space="preserve"> </v>
      </c>
      <c r="G126" s="33"/>
      <c r="H126" s="33"/>
      <c r="I126" s="28" t="s">
        <v>28</v>
      </c>
      <c r="J126" s="29" t="str">
        <f>E24</f>
        <v xml:space="preserve"> </v>
      </c>
      <c r="K126" s="33"/>
      <c r="L126" s="49"/>
      <c r="S126" s="33"/>
      <c r="T126" s="33"/>
      <c r="U126" s="33"/>
      <c r="V126" s="33"/>
      <c r="W126" s="33"/>
      <c r="X126" s="33"/>
      <c r="Y126" s="33"/>
      <c r="Z126" s="33"/>
      <c r="AA126" s="33"/>
      <c r="AB126" s="33"/>
      <c r="AC126" s="33"/>
      <c r="AD126" s="33"/>
      <c r="AE126" s="33"/>
    </row>
    <row r="127" s="2" customFormat="1" ht="10.32" customHeight="1">
      <c r="A127" s="33"/>
      <c r="B127" s="34"/>
      <c r="C127" s="33"/>
      <c r="D127" s="33"/>
      <c r="E127" s="33"/>
      <c r="F127" s="33"/>
      <c r="G127" s="33"/>
      <c r="H127" s="33"/>
      <c r="I127" s="33"/>
      <c r="J127" s="33"/>
      <c r="K127" s="33"/>
      <c r="L127" s="49"/>
      <c r="S127" s="33"/>
      <c r="T127" s="33"/>
      <c r="U127" s="33"/>
      <c r="V127" s="33"/>
      <c r="W127" s="33"/>
      <c r="X127" s="33"/>
      <c r="Y127" s="33"/>
      <c r="Z127" s="33"/>
      <c r="AA127" s="33"/>
      <c r="AB127" s="33"/>
      <c r="AC127" s="33"/>
      <c r="AD127" s="33"/>
      <c r="AE127" s="33"/>
    </row>
    <row r="128" s="11" customFormat="1" ht="29.28" customHeight="1">
      <c r="A128" s="148"/>
      <c r="B128" s="149"/>
      <c r="C128" s="150" t="s">
        <v>120</v>
      </c>
      <c r="D128" s="151" t="s">
        <v>57</v>
      </c>
      <c r="E128" s="151" t="s">
        <v>53</v>
      </c>
      <c r="F128" s="151" t="s">
        <v>54</v>
      </c>
      <c r="G128" s="151" t="s">
        <v>121</v>
      </c>
      <c r="H128" s="151" t="s">
        <v>122</v>
      </c>
      <c r="I128" s="151" t="s">
        <v>123</v>
      </c>
      <c r="J128" s="152" t="s">
        <v>108</v>
      </c>
      <c r="K128" s="153" t="s">
        <v>124</v>
      </c>
      <c r="L128" s="154"/>
      <c r="M128" s="80" t="s">
        <v>1</v>
      </c>
      <c r="N128" s="81" t="s">
        <v>36</v>
      </c>
      <c r="O128" s="81" t="s">
        <v>125</v>
      </c>
      <c r="P128" s="81" t="s">
        <v>126</v>
      </c>
      <c r="Q128" s="81" t="s">
        <v>127</v>
      </c>
      <c r="R128" s="81" t="s">
        <v>128</v>
      </c>
      <c r="S128" s="81" t="s">
        <v>129</v>
      </c>
      <c r="T128" s="82" t="s">
        <v>130</v>
      </c>
      <c r="U128" s="148"/>
      <c r="V128" s="148"/>
      <c r="W128" s="148"/>
      <c r="X128" s="148"/>
      <c r="Y128" s="148"/>
      <c r="Z128" s="148"/>
      <c r="AA128" s="148"/>
      <c r="AB128" s="148"/>
      <c r="AC128" s="148"/>
      <c r="AD128" s="148"/>
      <c r="AE128" s="148"/>
    </row>
    <row r="129" s="2" customFormat="1" ht="22.8" customHeight="1">
      <c r="A129" s="33"/>
      <c r="B129" s="34"/>
      <c r="C129" s="87" t="s">
        <v>131</v>
      </c>
      <c r="D129" s="33"/>
      <c r="E129" s="33"/>
      <c r="F129" s="33"/>
      <c r="G129" s="33"/>
      <c r="H129" s="33"/>
      <c r="I129" s="33"/>
      <c r="J129" s="155">
        <f>BK129</f>
        <v>560977.18999999994</v>
      </c>
      <c r="K129" s="33"/>
      <c r="L129" s="34"/>
      <c r="M129" s="83"/>
      <c r="N129" s="67"/>
      <c r="O129" s="84"/>
      <c r="P129" s="156">
        <f>P130+P159</f>
        <v>87.978984999999994</v>
      </c>
      <c r="Q129" s="84"/>
      <c r="R129" s="156">
        <f>R130+R159</f>
        <v>3.8448304999999996</v>
      </c>
      <c r="S129" s="84"/>
      <c r="T129" s="157">
        <f>T130+T159</f>
        <v>0</v>
      </c>
      <c r="U129" s="33"/>
      <c r="V129" s="33"/>
      <c r="W129" s="33"/>
      <c r="X129" s="33"/>
      <c r="Y129" s="33"/>
      <c r="Z129" s="33"/>
      <c r="AA129" s="33"/>
      <c r="AB129" s="33"/>
      <c r="AC129" s="33"/>
      <c r="AD129" s="33"/>
      <c r="AE129" s="33"/>
      <c r="AT129" s="18" t="s">
        <v>71</v>
      </c>
      <c r="AU129" s="18" t="s">
        <v>110</v>
      </c>
      <c r="BK129" s="158">
        <f>BK130+BK159</f>
        <v>560977.18999999994</v>
      </c>
    </row>
    <row r="130" s="12" customFormat="1" ht="25.92" customHeight="1">
      <c r="A130" s="12"/>
      <c r="B130" s="159"/>
      <c r="C130" s="12"/>
      <c r="D130" s="160" t="s">
        <v>71</v>
      </c>
      <c r="E130" s="161" t="s">
        <v>132</v>
      </c>
      <c r="F130" s="161" t="s">
        <v>133</v>
      </c>
      <c r="G130" s="12"/>
      <c r="H130" s="12"/>
      <c r="I130" s="12"/>
      <c r="J130" s="162">
        <f>BK130</f>
        <v>329587.03000000003</v>
      </c>
      <c r="K130" s="12"/>
      <c r="L130" s="159"/>
      <c r="M130" s="163"/>
      <c r="N130" s="164"/>
      <c r="O130" s="164"/>
      <c r="P130" s="165">
        <f>P131+P147+P156</f>
        <v>86.459845000000001</v>
      </c>
      <c r="Q130" s="164"/>
      <c r="R130" s="165">
        <f>R131+R147+R156</f>
        <v>3.8448304999999996</v>
      </c>
      <c r="S130" s="164"/>
      <c r="T130" s="166">
        <f>T131+T147+T156</f>
        <v>0</v>
      </c>
      <c r="U130" s="12"/>
      <c r="V130" s="12"/>
      <c r="W130" s="12"/>
      <c r="X130" s="12"/>
      <c r="Y130" s="12"/>
      <c r="Z130" s="12"/>
      <c r="AA130" s="12"/>
      <c r="AB130" s="12"/>
      <c r="AC130" s="12"/>
      <c r="AD130" s="12"/>
      <c r="AE130" s="12"/>
      <c r="AR130" s="160" t="s">
        <v>79</v>
      </c>
      <c r="AT130" s="167" t="s">
        <v>71</v>
      </c>
      <c r="AU130" s="167" t="s">
        <v>72</v>
      </c>
      <c r="AY130" s="160" t="s">
        <v>134</v>
      </c>
      <c r="BK130" s="168">
        <f>BK131+BK147+BK156</f>
        <v>329587.03000000003</v>
      </c>
    </row>
    <row r="131" s="12" customFormat="1" ht="22.8" customHeight="1">
      <c r="A131" s="12"/>
      <c r="B131" s="159"/>
      <c r="C131" s="12"/>
      <c r="D131" s="160" t="s">
        <v>71</v>
      </c>
      <c r="E131" s="169" t="s">
        <v>141</v>
      </c>
      <c r="F131" s="169" t="s">
        <v>414</v>
      </c>
      <c r="G131" s="12"/>
      <c r="H131" s="12"/>
      <c r="I131" s="12"/>
      <c r="J131" s="170">
        <f>BK131</f>
        <v>279447.63</v>
      </c>
      <c r="K131" s="12"/>
      <c r="L131" s="159"/>
      <c r="M131" s="163"/>
      <c r="N131" s="164"/>
      <c r="O131" s="164"/>
      <c r="P131" s="165">
        <f>SUM(P132:P146)</f>
        <v>0</v>
      </c>
      <c r="Q131" s="164"/>
      <c r="R131" s="165">
        <f>SUM(R132:R146)</f>
        <v>0</v>
      </c>
      <c r="S131" s="164"/>
      <c r="T131" s="166">
        <f>SUM(T132:T146)</f>
        <v>0</v>
      </c>
      <c r="U131" s="12"/>
      <c r="V131" s="12"/>
      <c r="W131" s="12"/>
      <c r="X131" s="12"/>
      <c r="Y131" s="12"/>
      <c r="Z131" s="12"/>
      <c r="AA131" s="12"/>
      <c r="AB131" s="12"/>
      <c r="AC131" s="12"/>
      <c r="AD131" s="12"/>
      <c r="AE131" s="12"/>
      <c r="AR131" s="160" t="s">
        <v>79</v>
      </c>
      <c r="AT131" s="167" t="s">
        <v>71</v>
      </c>
      <c r="AU131" s="167" t="s">
        <v>79</v>
      </c>
      <c r="AY131" s="160" t="s">
        <v>134</v>
      </c>
      <c r="BK131" s="168">
        <f>SUM(BK132:BK146)</f>
        <v>279447.63</v>
      </c>
    </row>
    <row r="132" s="2" customFormat="1" ht="16.5" customHeight="1">
      <c r="A132" s="33"/>
      <c r="B132" s="171"/>
      <c r="C132" s="172" t="s">
        <v>79</v>
      </c>
      <c r="D132" s="172" t="s">
        <v>137</v>
      </c>
      <c r="E132" s="173" t="s">
        <v>415</v>
      </c>
      <c r="F132" s="174" t="s">
        <v>416</v>
      </c>
      <c r="G132" s="175" t="s">
        <v>140</v>
      </c>
      <c r="H132" s="176">
        <v>18.739999999999998</v>
      </c>
      <c r="I132" s="177">
        <v>3040</v>
      </c>
      <c r="J132" s="177">
        <f>ROUND(I132*H132,2)</f>
        <v>56969.599999999999</v>
      </c>
      <c r="K132" s="178"/>
      <c r="L132" s="34"/>
      <c r="M132" s="179" t="s">
        <v>1</v>
      </c>
      <c r="N132" s="180" t="s">
        <v>37</v>
      </c>
      <c r="O132" s="181">
        <v>0</v>
      </c>
      <c r="P132" s="181">
        <f>O132*H132</f>
        <v>0</v>
      </c>
      <c r="Q132" s="181">
        <v>0</v>
      </c>
      <c r="R132" s="181">
        <f>Q132*H132</f>
        <v>0</v>
      </c>
      <c r="S132" s="181">
        <v>0</v>
      </c>
      <c r="T132" s="182">
        <f>S132*H132</f>
        <v>0</v>
      </c>
      <c r="U132" s="33"/>
      <c r="V132" s="33"/>
      <c r="W132" s="33"/>
      <c r="X132" s="33"/>
      <c r="Y132" s="33"/>
      <c r="Z132" s="33"/>
      <c r="AA132" s="33"/>
      <c r="AB132" s="33"/>
      <c r="AC132" s="33"/>
      <c r="AD132" s="33"/>
      <c r="AE132" s="33"/>
      <c r="AR132" s="183" t="s">
        <v>141</v>
      </c>
      <c r="AT132" s="183" t="s">
        <v>137</v>
      </c>
      <c r="AU132" s="183" t="s">
        <v>81</v>
      </c>
      <c r="AY132" s="18" t="s">
        <v>134</v>
      </c>
      <c r="BE132" s="184">
        <f>IF(N132="základní",J132,0)</f>
        <v>56969.599999999999</v>
      </c>
      <c r="BF132" s="184">
        <f>IF(N132="snížená",J132,0)</f>
        <v>0</v>
      </c>
      <c r="BG132" s="184">
        <f>IF(N132="zákl. přenesená",J132,0)</f>
        <v>0</v>
      </c>
      <c r="BH132" s="184">
        <f>IF(N132="sníž. přenesená",J132,0)</f>
        <v>0</v>
      </c>
      <c r="BI132" s="184">
        <f>IF(N132="nulová",J132,0)</f>
        <v>0</v>
      </c>
      <c r="BJ132" s="18" t="s">
        <v>79</v>
      </c>
      <c r="BK132" s="184">
        <f>ROUND(I132*H132,2)</f>
        <v>56969.599999999999</v>
      </c>
      <c r="BL132" s="18" t="s">
        <v>141</v>
      </c>
      <c r="BM132" s="183" t="s">
        <v>417</v>
      </c>
    </row>
    <row r="133" s="15" customFormat="1">
      <c r="A133" s="15"/>
      <c r="B133" s="224"/>
      <c r="C133" s="15"/>
      <c r="D133" s="186" t="s">
        <v>159</v>
      </c>
      <c r="E133" s="225" t="s">
        <v>1</v>
      </c>
      <c r="F133" s="226" t="s">
        <v>418</v>
      </c>
      <c r="G133" s="15"/>
      <c r="H133" s="225" t="s">
        <v>1</v>
      </c>
      <c r="I133" s="15"/>
      <c r="J133" s="15"/>
      <c r="K133" s="15"/>
      <c r="L133" s="224"/>
      <c r="M133" s="227"/>
      <c r="N133" s="228"/>
      <c r="O133" s="228"/>
      <c r="P133" s="228"/>
      <c r="Q133" s="228"/>
      <c r="R133" s="228"/>
      <c r="S133" s="228"/>
      <c r="T133" s="229"/>
      <c r="U133" s="15"/>
      <c r="V133" s="15"/>
      <c r="W133" s="15"/>
      <c r="X133" s="15"/>
      <c r="Y133" s="15"/>
      <c r="Z133" s="15"/>
      <c r="AA133" s="15"/>
      <c r="AB133" s="15"/>
      <c r="AC133" s="15"/>
      <c r="AD133" s="15"/>
      <c r="AE133" s="15"/>
      <c r="AT133" s="225" t="s">
        <v>159</v>
      </c>
      <c r="AU133" s="225" t="s">
        <v>81</v>
      </c>
      <c r="AV133" s="15" t="s">
        <v>79</v>
      </c>
      <c r="AW133" s="15" t="s">
        <v>27</v>
      </c>
      <c r="AX133" s="15" t="s">
        <v>72</v>
      </c>
      <c r="AY133" s="225" t="s">
        <v>134</v>
      </c>
    </row>
    <row r="134" s="13" customFormat="1">
      <c r="A134" s="13"/>
      <c r="B134" s="185"/>
      <c r="C134" s="13"/>
      <c r="D134" s="186" t="s">
        <v>159</v>
      </c>
      <c r="E134" s="187" t="s">
        <v>1</v>
      </c>
      <c r="F134" s="188" t="s">
        <v>419</v>
      </c>
      <c r="G134" s="13"/>
      <c r="H134" s="189">
        <v>18.740382832500099</v>
      </c>
      <c r="I134" s="13"/>
      <c r="J134" s="13"/>
      <c r="K134" s="13"/>
      <c r="L134" s="185"/>
      <c r="M134" s="190"/>
      <c r="N134" s="191"/>
      <c r="O134" s="191"/>
      <c r="P134" s="191"/>
      <c r="Q134" s="191"/>
      <c r="R134" s="191"/>
      <c r="S134" s="191"/>
      <c r="T134" s="192"/>
      <c r="U134" s="13"/>
      <c r="V134" s="13"/>
      <c r="W134" s="13"/>
      <c r="X134" s="13"/>
      <c r="Y134" s="13"/>
      <c r="Z134" s="13"/>
      <c r="AA134" s="13"/>
      <c r="AB134" s="13"/>
      <c r="AC134" s="13"/>
      <c r="AD134" s="13"/>
      <c r="AE134" s="13"/>
      <c r="AT134" s="187" t="s">
        <v>159</v>
      </c>
      <c r="AU134" s="187" t="s">
        <v>81</v>
      </c>
      <c r="AV134" s="13" t="s">
        <v>81</v>
      </c>
      <c r="AW134" s="13" t="s">
        <v>27</v>
      </c>
      <c r="AX134" s="13" t="s">
        <v>79</v>
      </c>
      <c r="AY134" s="187" t="s">
        <v>134</v>
      </c>
    </row>
    <row r="135" s="2" customFormat="1" ht="16.5" customHeight="1">
      <c r="A135" s="33"/>
      <c r="B135" s="171"/>
      <c r="C135" s="172" t="s">
        <v>81</v>
      </c>
      <c r="D135" s="172" t="s">
        <v>137</v>
      </c>
      <c r="E135" s="173" t="s">
        <v>420</v>
      </c>
      <c r="F135" s="174" t="s">
        <v>421</v>
      </c>
      <c r="G135" s="175" t="s">
        <v>149</v>
      </c>
      <c r="H135" s="176">
        <v>2.8109999999999999</v>
      </c>
      <c r="I135" s="177">
        <v>46300</v>
      </c>
      <c r="J135" s="177">
        <f>ROUND(I135*H135,2)</f>
        <v>130149.3</v>
      </c>
      <c r="K135" s="178"/>
      <c r="L135" s="34"/>
      <c r="M135" s="179" t="s">
        <v>1</v>
      </c>
      <c r="N135" s="180" t="s">
        <v>37</v>
      </c>
      <c r="O135" s="181">
        <v>0</v>
      </c>
      <c r="P135" s="181">
        <f>O135*H135</f>
        <v>0</v>
      </c>
      <c r="Q135" s="181">
        <v>0</v>
      </c>
      <c r="R135" s="181">
        <f>Q135*H135</f>
        <v>0</v>
      </c>
      <c r="S135" s="181">
        <v>0</v>
      </c>
      <c r="T135" s="182">
        <f>S135*H135</f>
        <v>0</v>
      </c>
      <c r="U135" s="33"/>
      <c r="V135" s="33"/>
      <c r="W135" s="33"/>
      <c r="X135" s="33"/>
      <c r="Y135" s="33"/>
      <c r="Z135" s="33"/>
      <c r="AA135" s="33"/>
      <c r="AB135" s="33"/>
      <c r="AC135" s="33"/>
      <c r="AD135" s="33"/>
      <c r="AE135" s="33"/>
      <c r="AR135" s="183" t="s">
        <v>141</v>
      </c>
      <c r="AT135" s="183" t="s">
        <v>137</v>
      </c>
      <c r="AU135" s="183" t="s">
        <v>81</v>
      </c>
      <c r="AY135" s="18" t="s">
        <v>134</v>
      </c>
      <c r="BE135" s="184">
        <f>IF(N135="základní",J135,0)</f>
        <v>130149.3</v>
      </c>
      <c r="BF135" s="184">
        <f>IF(N135="snížená",J135,0)</f>
        <v>0</v>
      </c>
      <c r="BG135" s="184">
        <f>IF(N135="zákl. přenesená",J135,0)</f>
        <v>0</v>
      </c>
      <c r="BH135" s="184">
        <f>IF(N135="sníž. přenesená",J135,0)</f>
        <v>0</v>
      </c>
      <c r="BI135" s="184">
        <f>IF(N135="nulová",J135,0)</f>
        <v>0</v>
      </c>
      <c r="BJ135" s="18" t="s">
        <v>79</v>
      </c>
      <c r="BK135" s="184">
        <f>ROUND(I135*H135,2)</f>
        <v>130149.3</v>
      </c>
      <c r="BL135" s="18" t="s">
        <v>141</v>
      </c>
      <c r="BM135" s="183" t="s">
        <v>422</v>
      </c>
    </row>
    <row r="136" s="15" customFormat="1">
      <c r="A136" s="15"/>
      <c r="B136" s="224"/>
      <c r="C136" s="15"/>
      <c r="D136" s="186" t="s">
        <v>159</v>
      </c>
      <c r="E136" s="225" t="s">
        <v>1</v>
      </c>
      <c r="F136" s="226" t="s">
        <v>418</v>
      </c>
      <c r="G136" s="15"/>
      <c r="H136" s="225" t="s">
        <v>1</v>
      </c>
      <c r="I136" s="15"/>
      <c r="J136" s="15"/>
      <c r="K136" s="15"/>
      <c r="L136" s="224"/>
      <c r="M136" s="227"/>
      <c r="N136" s="228"/>
      <c r="O136" s="228"/>
      <c r="P136" s="228"/>
      <c r="Q136" s="228"/>
      <c r="R136" s="228"/>
      <c r="S136" s="228"/>
      <c r="T136" s="229"/>
      <c r="U136" s="15"/>
      <c r="V136" s="15"/>
      <c r="W136" s="15"/>
      <c r="X136" s="15"/>
      <c r="Y136" s="15"/>
      <c r="Z136" s="15"/>
      <c r="AA136" s="15"/>
      <c r="AB136" s="15"/>
      <c r="AC136" s="15"/>
      <c r="AD136" s="15"/>
      <c r="AE136" s="15"/>
      <c r="AT136" s="225" t="s">
        <v>159</v>
      </c>
      <c r="AU136" s="225" t="s">
        <v>81</v>
      </c>
      <c r="AV136" s="15" t="s">
        <v>79</v>
      </c>
      <c r="AW136" s="15" t="s">
        <v>27</v>
      </c>
      <c r="AX136" s="15" t="s">
        <v>72</v>
      </c>
      <c r="AY136" s="225" t="s">
        <v>134</v>
      </c>
    </row>
    <row r="137" s="13" customFormat="1">
      <c r="A137" s="13"/>
      <c r="B137" s="185"/>
      <c r="C137" s="13"/>
      <c r="D137" s="186" t="s">
        <v>159</v>
      </c>
      <c r="E137" s="187" t="s">
        <v>1</v>
      </c>
      <c r="F137" s="188" t="s">
        <v>423</v>
      </c>
      <c r="G137" s="13"/>
      <c r="H137" s="189">
        <v>2.81105742487502</v>
      </c>
      <c r="I137" s="13"/>
      <c r="J137" s="13"/>
      <c r="K137" s="13"/>
      <c r="L137" s="185"/>
      <c r="M137" s="190"/>
      <c r="N137" s="191"/>
      <c r="O137" s="191"/>
      <c r="P137" s="191"/>
      <c r="Q137" s="191"/>
      <c r="R137" s="191"/>
      <c r="S137" s="191"/>
      <c r="T137" s="192"/>
      <c r="U137" s="13"/>
      <c r="V137" s="13"/>
      <c r="W137" s="13"/>
      <c r="X137" s="13"/>
      <c r="Y137" s="13"/>
      <c r="Z137" s="13"/>
      <c r="AA137" s="13"/>
      <c r="AB137" s="13"/>
      <c r="AC137" s="13"/>
      <c r="AD137" s="13"/>
      <c r="AE137" s="13"/>
      <c r="AT137" s="187" t="s">
        <v>159</v>
      </c>
      <c r="AU137" s="187" t="s">
        <v>81</v>
      </c>
      <c r="AV137" s="13" t="s">
        <v>81</v>
      </c>
      <c r="AW137" s="13" t="s">
        <v>27</v>
      </c>
      <c r="AX137" s="13" t="s">
        <v>79</v>
      </c>
      <c r="AY137" s="187" t="s">
        <v>134</v>
      </c>
    </row>
    <row r="138" s="2" customFormat="1" ht="16.5" customHeight="1">
      <c r="A138" s="33"/>
      <c r="B138" s="171"/>
      <c r="C138" s="172" t="s">
        <v>146</v>
      </c>
      <c r="D138" s="172" t="s">
        <v>137</v>
      </c>
      <c r="E138" s="173" t="s">
        <v>424</v>
      </c>
      <c r="F138" s="174" t="s">
        <v>425</v>
      </c>
      <c r="G138" s="175" t="s">
        <v>165</v>
      </c>
      <c r="H138" s="176">
        <v>144.375</v>
      </c>
      <c r="I138" s="177">
        <v>362</v>
      </c>
      <c r="J138" s="177">
        <f>ROUND(I138*H138,2)</f>
        <v>52263.75</v>
      </c>
      <c r="K138" s="178"/>
      <c r="L138" s="34"/>
      <c r="M138" s="179" t="s">
        <v>1</v>
      </c>
      <c r="N138" s="180" t="s">
        <v>37</v>
      </c>
      <c r="O138" s="181">
        <v>0</v>
      </c>
      <c r="P138" s="181">
        <f>O138*H138</f>
        <v>0</v>
      </c>
      <c r="Q138" s="181">
        <v>0</v>
      </c>
      <c r="R138" s="181">
        <f>Q138*H138</f>
        <v>0</v>
      </c>
      <c r="S138" s="181">
        <v>0</v>
      </c>
      <c r="T138" s="182">
        <f>S138*H138</f>
        <v>0</v>
      </c>
      <c r="U138" s="33"/>
      <c r="V138" s="33"/>
      <c r="W138" s="33"/>
      <c r="X138" s="33"/>
      <c r="Y138" s="33"/>
      <c r="Z138" s="33"/>
      <c r="AA138" s="33"/>
      <c r="AB138" s="33"/>
      <c r="AC138" s="33"/>
      <c r="AD138" s="33"/>
      <c r="AE138" s="33"/>
      <c r="AR138" s="183" t="s">
        <v>141</v>
      </c>
      <c r="AT138" s="183" t="s">
        <v>137</v>
      </c>
      <c r="AU138" s="183" t="s">
        <v>81</v>
      </c>
      <c r="AY138" s="18" t="s">
        <v>134</v>
      </c>
      <c r="BE138" s="184">
        <f>IF(N138="základní",J138,0)</f>
        <v>52263.75</v>
      </c>
      <c r="BF138" s="184">
        <f>IF(N138="snížená",J138,0)</f>
        <v>0</v>
      </c>
      <c r="BG138" s="184">
        <f>IF(N138="zákl. přenesená",J138,0)</f>
        <v>0</v>
      </c>
      <c r="BH138" s="184">
        <f>IF(N138="sníž. přenesená",J138,0)</f>
        <v>0</v>
      </c>
      <c r="BI138" s="184">
        <f>IF(N138="nulová",J138,0)</f>
        <v>0</v>
      </c>
      <c r="BJ138" s="18" t="s">
        <v>79</v>
      </c>
      <c r="BK138" s="184">
        <f>ROUND(I138*H138,2)</f>
        <v>52263.75</v>
      </c>
      <c r="BL138" s="18" t="s">
        <v>141</v>
      </c>
      <c r="BM138" s="183" t="s">
        <v>426</v>
      </c>
    </row>
    <row r="139" s="13" customFormat="1">
      <c r="A139" s="13"/>
      <c r="B139" s="185"/>
      <c r="C139" s="13"/>
      <c r="D139" s="186" t="s">
        <v>159</v>
      </c>
      <c r="E139" s="187" t="s">
        <v>1</v>
      </c>
      <c r="F139" s="188" t="s">
        <v>427</v>
      </c>
      <c r="G139" s="13"/>
      <c r="H139" s="189">
        <v>144.375</v>
      </c>
      <c r="I139" s="13"/>
      <c r="J139" s="13"/>
      <c r="K139" s="13"/>
      <c r="L139" s="185"/>
      <c r="M139" s="190"/>
      <c r="N139" s="191"/>
      <c r="O139" s="191"/>
      <c r="P139" s="191"/>
      <c r="Q139" s="191"/>
      <c r="R139" s="191"/>
      <c r="S139" s="191"/>
      <c r="T139" s="192"/>
      <c r="U139" s="13"/>
      <c r="V139" s="13"/>
      <c r="W139" s="13"/>
      <c r="X139" s="13"/>
      <c r="Y139" s="13"/>
      <c r="Z139" s="13"/>
      <c r="AA139" s="13"/>
      <c r="AB139" s="13"/>
      <c r="AC139" s="13"/>
      <c r="AD139" s="13"/>
      <c r="AE139" s="13"/>
      <c r="AT139" s="187" t="s">
        <v>159</v>
      </c>
      <c r="AU139" s="187" t="s">
        <v>81</v>
      </c>
      <c r="AV139" s="13" t="s">
        <v>81</v>
      </c>
      <c r="AW139" s="13" t="s">
        <v>27</v>
      </c>
      <c r="AX139" s="13" t="s">
        <v>79</v>
      </c>
      <c r="AY139" s="187" t="s">
        <v>134</v>
      </c>
    </row>
    <row r="140" s="2" customFormat="1" ht="16.5" customHeight="1">
      <c r="A140" s="33"/>
      <c r="B140" s="171"/>
      <c r="C140" s="172" t="s">
        <v>141</v>
      </c>
      <c r="D140" s="172" t="s">
        <v>137</v>
      </c>
      <c r="E140" s="173" t="s">
        <v>428</v>
      </c>
      <c r="F140" s="174" t="s">
        <v>429</v>
      </c>
      <c r="G140" s="175" t="s">
        <v>165</v>
      </c>
      <c r="H140" s="176">
        <v>144.375</v>
      </c>
      <c r="I140" s="177">
        <v>107</v>
      </c>
      <c r="J140" s="177">
        <f>ROUND(I140*H140,2)</f>
        <v>15448.129999999999</v>
      </c>
      <c r="K140" s="178"/>
      <c r="L140" s="34"/>
      <c r="M140" s="179" t="s">
        <v>1</v>
      </c>
      <c r="N140" s="180" t="s">
        <v>37</v>
      </c>
      <c r="O140" s="181">
        <v>0</v>
      </c>
      <c r="P140" s="181">
        <f>O140*H140</f>
        <v>0</v>
      </c>
      <c r="Q140" s="181">
        <v>0</v>
      </c>
      <c r="R140" s="181">
        <f>Q140*H140</f>
        <v>0</v>
      </c>
      <c r="S140" s="181">
        <v>0</v>
      </c>
      <c r="T140" s="182">
        <f>S140*H140</f>
        <v>0</v>
      </c>
      <c r="U140" s="33"/>
      <c r="V140" s="33"/>
      <c r="W140" s="33"/>
      <c r="X140" s="33"/>
      <c r="Y140" s="33"/>
      <c r="Z140" s="33"/>
      <c r="AA140" s="33"/>
      <c r="AB140" s="33"/>
      <c r="AC140" s="33"/>
      <c r="AD140" s="33"/>
      <c r="AE140" s="33"/>
      <c r="AR140" s="183" t="s">
        <v>141</v>
      </c>
      <c r="AT140" s="183" t="s">
        <v>137</v>
      </c>
      <c r="AU140" s="183" t="s">
        <v>81</v>
      </c>
      <c r="AY140" s="18" t="s">
        <v>134</v>
      </c>
      <c r="BE140" s="184">
        <f>IF(N140="základní",J140,0)</f>
        <v>15448.129999999999</v>
      </c>
      <c r="BF140" s="184">
        <f>IF(N140="snížená",J140,0)</f>
        <v>0</v>
      </c>
      <c r="BG140" s="184">
        <f>IF(N140="zákl. přenesená",J140,0)</f>
        <v>0</v>
      </c>
      <c r="BH140" s="184">
        <f>IF(N140="sníž. přenesená",J140,0)</f>
        <v>0</v>
      </c>
      <c r="BI140" s="184">
        <f>IF(N140="nulová",J140,0)</f>
        <v>0</v>
      </c>
      <c r="BJ140" s="18" t="s">
        <v>79</v>
      </c>
      <c r="BK140" s="184">
        <f>ROUND(I140*H140,2)</f>
        <v>15448.129999999999</v>
      </c>
      <c r="BL140" s="18" t="s">
        <v>141</v>
      </c>
      <c r="BM140" s="183" t="s">
        <v>430</v>
      </c>
    </row>
    <row r="141" s="13" customFormat="1">
      <c r="A141" s="13"/>
      <c r="B141" s="185"/>
      <c r="C141" s="13"/>
      <c r="D141" s="186" t="s">
        <v>159</v>
      </c>
      <c r="E141" s="187" t="s">
        <v>1</v>
      </c>
      <c r="F141" s="188" t="s">
        <v>407</v>
      </c>
      <c r="G141" s="13"/>
      <c r="H141" s="189">
        <v>133.86000000000001</v>
      </c>
      <c r="I141" s="13"/>
      <c r="J141" s="13"/>
      <c r="K141" s="13"/>
      <c r="L141" s="185"/>
      <c r="M141" s="190"/>
      <c r="N141" s="191"/>
      <c r="O141" s="191"/>
      <c r="P141" s="191"/>
      <c r="Q141" s="191"/>
      <c r="R141" s="191"/>
      <c r="S141" s="191"/>
      <c r="T141" s="192"/>
      <c r="U141" s="13"/>
      <c r="V141" s="13"/>
      <c r="W141" s="13"/>
      <c r="X141" s="13"/>
      <c r="Y141" s="13"/>
      <c r="Z141" s="13"/>
      <c r="AA141" s="13"/>
      <c r="AB141" s="13"/>
      <c r="AC141" s="13"/>
      <c r="AD141" s="13"/>
      <c r="AE141" s="13"/>
      <c r="AT141" s="187" t="s">
        <v>159</v>
      </c>
      <c r="AU141" s="187" t="s">
        <v>81</v>
      </c>
      <c r="AV141" s="13" t="s">
        <v>81</v>
      </c>
      <c r="AW141" s="13" t="s">
        <v>27</v>
      </c>
      <c r="AX141" s="13" t="s">
        <v>72</v>
      </c>
      <c r="AY141" s="187" t="s">
        <v>134</v>
      </c>
    </row>
    <row r="142" s="13" customFormat="1">
      <c r="A142" s="13"/>
      <c r="B142" s="185"/>
      <c r="C142" s="13"/>
      <c r="D142" s="186" t="s">
        <v>159</v>
      </c>
      <c r="E142" s="187" t="s">
        <v>1</v>
      </c>
      <c r="F142" s="188" t="s">
        <v>427</v>
      </c>
      <c r="G142" s="13"/>
      <c r="H142" s="189">
        <v>144.375</v>
      </c>
      <c r="I142" s="13"/>
      <c r="J142" s="13"/>
      <c r="K142" s="13"/>
      <c r="L142" s="185"/>
      <c r="M142" s="190"/>
      <c r="N142" s="191"/>
      <c r="O142" s="191"/>
      <c r="P142" s="191"/>
      <c r="Q142" s="191"/>
      <c r="R142" s="191"/>
      <c r="S142" s="191"/>
      <c r="T142" s="192"/>
      <c r="U142" s="13"/>
      <c r="V142" s="13"/>
      <c r="W142" s="13"/>
      <c r="X142" s="13"/>
      <c r="Y142" s="13"/>
      <c r="Z142" s="13"/>
      <c r="AA142" s="13"/>
      <c r="AB142" s="13"/>
      <c r="AC142" s="13"/>
      <c r="AD142" s="13"/>
      <c r="AE142" s="13"/>
      <c r="AT142" s="187" t="s">
        <v>159</v>
      </c>
      <c r="AU142" s="187" t="s">
        <v>81</v>
      </c>
      <c r="AV142" s="13" t="s">
        <v>81</v>
      </c>
      <c r="AW142" s="13" t="s">
        <v>27</v>
      </c>
      <c r="AX142" s="13" t="s">
        <v>79</v>
      </c>
      <c r="AY142" s="187" t="s">
        <v>134</v>
      </c>
    </row>
    <row r="143" s="2" customFormat="1" ht="16.5" customHeight="1">
      <c r="A143" s="33"/>
      <c r="B143" s="171"/>
      <c r="C143" s="172" t="s">
        <v>154</v>
      </c>
      <c r="D143" s="172" t="s">
        <v>137</v>
      </c>
      <c r="E143" s="173" t="s">
        <v>431</v>
      </c>
      <c r="F143" s="174" t="s">
        <v>432</v>
      </c>
      <c r="G143" s="175" t="s">
        <v>165</v>
      </c>
      <c r="H143" s="176">
        <v>133.86000000000001</v>
      </c>
      <c r="I143" s="177">
        <v>143</v>
      </c>
      <c r="J143" s="177">
        <f>ROUND(I143*H143,2)</f>
        <v>19141.98</v>
      </c>
      <c r="K143" s="178"/>
      <c r="L143" s="34"/>
      <c r="M143" s="179" t="s">
        <v>1</v>
      </c>
      <c r="N143" s="180" t="s">
        <v>37</v>
      </c>
      <c r="O143" s="181">
        <v>0</v>
      </c>
      <c r="P143" s="181">
        <f>O143*H143</f>
        <v>0</v>
      </c>
      <c r="Q143" s="181">
        <v>0</v>
      </c>
      <c r="R143" s="181">
        <f>Q143*H143</f>
        <v>0</v>
      </c>
      <c r="S143" s="181">
        <v>0</v>
      </c>
      <c r="T143" s="182">
        <f>S143*H143</f>
        <v>0</v>
      </c>
      <c r="U143" s="33"/>
      <c r="V143" s="33"/>
      <c r="W143" s="33"/>
      <c r="X143" s="33"/>
      <c r="Y143" s="33"/>
      <c r="Z143" s="33"/>
      <c r="AA143" s="33"/>
      <c r="AB143" s="33"/>
      <c r="AC143" s="33"/>
      <c r="AD143" s="33"/>
      <c r="AE143" s="33"/>
      <c r="AR143" s="183" t="s">
        <v>141</v>
      </c>
      <c r="AT143" s="183" t="s">
        <v>137</v>
      </c>
      <c r="AU143" s="183" t="s">
        <v>81</v>
      </c>
      <c r="AY143" s="18" t="s">
        <v>134</v>
      </c>
      <c r="BE143" s="184">
        <f>IF(N143="základní",J143,0)</f>
        <v>19141.98</v>
      </c>
      <c r="BF143" s="184">
        <f>IF(N143="snížená",J143,0)</f>
        <v>0</v>
      </c>
      <c r="BG143" s="184">
        <f>IF(N143="zákl. přenesená",J143,0)</f>
        <v>0</v>
      </c>
      <c r="BH143" s="184">
        <f>IF(N143="sníž. přenesená",J143,0)</f>
        <v>0</v>
      </c>
      <c r="BI143" s="184">
        <f>IF(N143="nulová",J143,0)</f>
        <v>0</v>
      </c>
      <c r="BJ143" s="18" t="s">
        <v>79</v>
      </c>
      <c r="BK143" s="184">
        <f>ROUND(I143*H143,2)</f>
        <v>19141.98</v>
      </c>
      <c r="BL143" s="18" t="s">
        <v>141</v>
      </c>
      <c r="BM143" s="183" t="s">
        <v>433</v>
      </c>
    </row>
    <row r="144" s="13" customFormat="1">
      <c r="A144" s="13"/>
      <c r="B144" s="185"/>
      <c r="C144" s="13"/>
      <c r="D144" s="186" t="s">
        <v>159</v>
      </c>
      <c r="E144" s="187" t="s">
        <v>1</v>
      </c>
      <c r="F144" s="188" t="s">
        <v>407</v>
      </c>
      <c r="G144" s="13"/>
      <c r="H144" s="189">
        <v>133.85987737500099</v>
      </c>
      <c r="I144" s="13"/>
      <c r="J144" s="13"/>
      <c r="K144" s="13"/>
      <c r="L144" s="185"/>
      <c r="M144" s="190"/>
      <c r="N144" s="191"/>
      <c r="O144" s="191"/>
      <c r="P144" s="191"/>
      <c r="Q144" s="191"/>
      <c r="R144" s="191"/>
      <c r="S144" s="191"/>
      <c r="T144" s="192"/>
      <c r="U144" s="13"/>
      <c r="V144" s="13"/>
      <c r="W144" s="13"/>
      <c r="X144" s="13"/>
      <c r="Y144" s="13"/>
      <c r="Z144" s="13"/>
      <c r="AA144" s="13"/>
      <c r="AB144" s="13"/>
      <c r="AC144" s="13"/>
      <c r="AD144" s="13"/>
      <c r="AE144" s="13"/>
      <c r="AT144" s="187" t="s">
        <v>159</v>
      </c>
      <c r="AU144" s="187" t="s">
        <v>81</v>
      </c>
      <c r="AV144" s="13" t="s">
        <v>81</v>
      </c>
      <c r="AW144" s="13" t="s">
        <v>27</v>
      </c>
      <c r="AX144" s="13" t="s">
        <v>79</v>
      </c>
      <c r="AY144" s="187" t="s">
        <v>134</v>
      </c>
    </row>
    <row r="145" s="2" customFormat="1" ht="16.5" customHeight="1">
      <c r="A145" s="33"/>
      <c r="B145" s="171"/>
      <c r="C145" s="172" t="s">
        <v>135</v>
      </c>
      <c r="D145" s="172" t="s">
        <v>137</v>
      </c>
      <c r="E145" s="173" t="s">
        <v>434</v>
      </c>
      <c r="F145" s="174" t="s">
        <v>435</v>
      </c>
      <c r="G145" s="175" t="s">
        <v>165</v>
      </c>
      <c r="H145" s="176">
        <v>133.86000000000001</v>
      </c>
      <c r="I145" s="177">
        <v>40.899999999999999</v>
      </c>
      <c r="J145" s="177">
        <f>ROUND(I145*H145,2)</f>
        <v>5474.8699999999999</v>
      </c>
      <c r="K145" s="178"/>
      <c r="L145" s="34"/>
      <c r="M145" s="179" t="s">
        <v>1</v>
      </c>
      <c r="N145" s="180" t="s">
        <v>37</v>
      </c>
      <c r="O145" s="181">
        <v>0</v>
      </c>
      <c r="P145" s="181">
        <f>O145*H145</f>
        <v>0</v>
      </c>
      <c r="Q145" s="181">
        <v>0</v>
      </c>
      <c r="R145" s="181">
        <f>Q145*H145</f>
        <v>0</v>
      </c>
      <c r="S145" s="181">
        <v>0</v>
      </c>
      <c r="T145" s="182">
        <f>S145*H145</f>
        <v>0</v>
      </c>
      <c r="U145" s="33"/>
      <c r="V145" s="33"/>
      <c r="W145" s="33"/>
      <c r="X145" s="33"/>
      <c r="Y145" s="33"/>
      <c r="Z145" s="33"/>
      <c r="AA145" s="33"/>
      <c r="AB145" s="33"/>
      <c r="AC145" s="33"/>
      <c r="AD145" s="33"/>
      <c r="AE145" s="33"/>
      <c r="AR145" s="183" t="s">
        <v>141</v>
      </c>
      <c r="AT145" s="183" t="s">
        <v>137</v>
      </c>
      <c r="AU145" s="183" t="s">
        <v>81</v>
      </c>
      <c r="AY145" s="18" t="s">
        <v>134</v>
      </c>
      <c r="BE145" s="184">
        <f>IF(N145="základní",J145,0)</f>
        <v>5474.8699999999999</v>
      </c>
      <c r="BF145" s="184">
        <f>IF(N145="snížená",J145,0)</f>
        <v>0</v>
      </c>
      <c r="BG145" s="184">
        <f>IF(N145="zákl. přenesená",J145,0)</f>
        <v>0</v>
      </c>
      <c r="BH145" s="184">
        <f>IF(N145="sníž. přenesená",J145,0)</f>
        <v>0</v>
      </c>
      <c r="BI145" s="184">
        <f>IF(N145="nulová",J145,0)</f>
        <v>0</v>
      </c>
      <c r="BJ145" s="18" t="s">
        <v>79</v>
      </c>
      <c r="BK145" s="184">
        <f>ROUND(I145*H145,2)</f>
        <v>5474.8699999999999</v>
      </c>
      <c r="BL145" s="18" t="s">
        <v>141</v>
      </c>
      <c r="BM145" s="183" t="s">
        <v>436</v>
      </c>
    </row>
    <row r="146" s="13" customFormat="1">
      <c r="A146" s="13"/>
      <c r="B146" s="185"/>
      <c r="C146" s="13"/>
      <c r="D146" s="186" t="s">
        <v>159</v>
      </c>
      <c r="E146" s="187" t="s">
        <v>1</v>
      </c>
      <c r="F146" s="188" t="s">
        <v>407</v>
      </c>
      <c r="G146" s="13"/>
      <c r="H146" s="189">
        <v>133.85987737500099</v>
      </c>
      <c r="I146" s="13"/>
      <c r="J146" s="13"/>
      <c r="K146" s="13"/>
      <c r="L146" s="185"/>
      <c r="M146" s="190"/>
      <c r="N146" s="191"/>
      <c r="O146" s="191"/>
      <c r="P146" s="191"/>
      <c r="Q146" s="191"/>
      <c r="R146" s="191"/>
      <c r="S146" s="191"/>
      <c r="T146" s="192"/>
      <c r="U146" s="13"/>
      <c r="V146" s="13"/>
      <c r="W146" s="13"/>
      <c r="X146" s="13"/>
      <c r="Y146" s="13"/>
      <c r="Z146" s="13"/>
      <c r="AA146" s="13"/>
      <c r="AB146" s="13"/>
      <c r="AC146" s="13"/>
      <c r="AD146" s="13"/>
      <c r="AE146" s="13"/>
      <c r="AT146" s="187" t="s">
        <v>159</v>
      </c>
      <c r="AU146" s="187" t="s">
        <v>81</v>
      </c>
      <c r="AV146" s="13" t="s">
        <v>81</v>
      </c>
      <c r="AW146" s="13" t="s">
        <v>27</v>
      </c>
      <c r="AX146" s="13" t="s">
        <v>79</v>
      </c>
      <c r="AY146" s="187" t="s">
        <v>134</v>
      </c>
    </row>
    <row r="147" s="12" customFormat="1" ht="22.8" customHeight="1">
      <c r="A147" s="12"/>
      <c r="B147" s="159"/>
      <c r="C147" s="12"/>
      <c r="D147" s="160" t="s">
        <v>71</v>
      </c>
      <c r="E147" s="169" t="s">
        <v>135</v>
      </c>
      <c r="F147" s="169" t="s">
        <v>136</v>
      </c>
      <c r="G147" s="12"/>
      <c r="H147" s="12"/>
      <c r="I147" s="12"/>
      <c r="J147" s="170">
        <f>BK147</f>
        <v>48985.899999999994</v>
      </c>
      <c r="K147" s="12"/>
      <c r="L147" s="159"/>
      <c r="M147" s="163"/>
      <c r="N147" s="164"/>
      <c r="O147" s="164"/>
      <c r="P147" s="165">
        <f>SUM(P148:P155)</f>
        <v>83.264650000000003</v>
      </c>
      <c r="Q147" s="164"/>
      <c r="R147" s="165">
        <f>SUM(R148:R155)</f>
        <v>3.8448304999999996</v>
      </c>
      <c r="S147" s="164"/>
      <c r="T147" s="166">
        <f>SUM(T148:T155)</f>
        <v>0</v>
      </c>
      <c r="U147" s="12"/>
      <c r="V147" s="12"/>
      <c r="W147" s="12"/>
      <c r="X147" s="12"/>
      <c r="Y147" s="12"/>
      <c r="Z147" s="12"/>
      <c r="AA147" s="12"/>
      <c r="AB147" s="12"/>
      <c r="AC147" s="12"/>
      <c r="AD147" s="12"/>
      <c r="AE147" s="12"/>
      <c r="AR147" s="160" t="s">
        <v>79</v>
      </c>
      <c r="AT147" s="167" t="s">
        <v>71</v>
      </c>
      <c r="AU147" s="167" t="s">
        <v>79</v>
      </c>
      <c r="AY147" s="160" t="s">
        <v>134</v>
      </c>
      <c r="BK147" s="168">
        <f>SUM(BK148:BK155)</f>
        <v>48985.899999999994</v>
      </c>
    </row>
    <row r="148" s="2" customFormat="1" ht="16.5" customHeight="1">
      <c r="A148" s="33"/>
      <c r="B148" s="171"/>
      <c r="C148" s="172" t="s">
        <v>169</v>
      </c>
      <c r="D148" s="172" t="s">
        <v>137</v>
      </c>
      <c r="E148" s="173" t="s">
        <v>437</v>
      </c>
      <c r="F148" s="174" t="s">
        <v>438</v>
      </c>
      <c r="G148" s="175" t="s">
        <v>165</v>
      </c>
      <c r="H148" s="176">
        <v>126.34999999999999</v>
      </c>
      <c r="I148" s="177">
        <v>70.099999999999994</v>
      </c>
      <c r="J148" s="177">
        <f>ROUND(I148*H148,2)</f>
        <v>8857.1399999999994</v>
      </c>
      <c r="K148" s="178"/>
      <c r="L148" s="34"/>
      <c r="M148" s="179" t="s">
        <v>1</v>
      </c>
      <c r="N148" s="180" t="s">
        <v>37</v>
      </c>
      <c r="O148" s="181">
        <v>0.109</v>
      </c>
      <c r="P148" s="181">
        <f>O148*H148</f>
        <v>13.77215</v>
      </c>
      <c r="Q148" s="181">
        <v>0.0073499999999999998</v>
      </c>
      <c r="R148" s="181">
        <f>Q148*H148</f>
        <v>0.9286724999999999</v>
      </c>
      <c r="S148" s="181">
        <v>0</v>
      </c>
      <c r="T148" s="182">
        <f>S148*H148</f>
        <v>0</v>
      </c>
      <c r="U148" s="33"/>
      <c r="V148" s="33"/>
      <c r="W148" s="33"/>
      <c r="X148" s="33"/>
      <c r="Y148" s="33"/>
      <c r="Z148" s="33"/>
      <c r="AA148" s="33"/>
      <c r="AB148" s="33"/>
      <c r="AC148" s="33"/>
      <c r="AD148" s="33"/>
      <c r="AE148" s="33"/>
      <c r="AR148" s="183" t="s">
        <v>141</v>
      </c>
      <c r="AT148" s="183" t="s">
        <v>137</v>
      </c>
      <c r="AU148" s="183" t="s">
        <v>81</v>
      </c>
      <c r="AY148" s="18" t="s">
        <v>134</v>
      </c>
      <c r="BE148" s="184">
        <f>IF(N148="základní",J148,0)</f>
        <v>8857.1399999999994</v>
      </c>
      <c r="BF148" s="184">
        <f>IF(N148="snížená",J148,0)</f>
        <v>0</v>
      </c>
      <c r="BG148" s="184">
        <f>IF(N148="zákl. přenesená",J148,0)</f>
        <v>0</v>
      </c>
      <c r="BH148" s="184">
        <f>IF(N148="sníž. přenesená",J148,0)</f>
        <v>0</v>
      </c>
      <c r="BI148" s="184">
        <f>IF(N148="nulová",J148,0)</f>
        <v>0</v>
      </c>
      <c r="BJ148" s="18" t="s">
        <v>79</v>
      </c>
      <c r="BK148" s="184">
        <f>ROUND(I148*H148,2)</f>
        <v>8857.1399999999994</v>
      </c>
      <c r="BL148" s="18" t="s">
        <v>141</v>
      </c>
      <c r="BM148" s="183" t="s">
        <v>439</v>
      </c>
    </row>
    <row r="149" s="13" customFormat="1">
      <c r="A149" s="13"/>
      <c r="B149" s="185"/>
      <c r="C149" s="13"/>
      <c r="D149" s="186" t="s">
        <v>159</v>
      </c>
      <c r="E149" s="187" t="s">
        <v>1</v>
      </c>
      <c r="F149" s="188" t="s">
        <v>440</v>
      </c>
      <c r="G149" s="13"/>
      <c r="H149" s="189">
        <v>126.34999999999999</v>
      </c>
      <c r="I149" s="13"/>
      <c r="J149" s="13"/>
      <c r="K149" s="13"/>
      <c r="L149" s="185"/>
      <c r="M149" s="190"/>
      <c r="N149" s="191"/>
      <c r="O149" s="191"/>
      <c r="P149" s="191"/>
      <c r="Q149" s="191"/>
      <c r="R149" s="191"/>
      <c r="S149" s="191"/>
      <c r="T149" s="192"/>
      <c r="U149" s="13"/>
      <c r="V149" s="13"/>
      <c r="W149" s="13"/>
      <c r="X149" s="13"/>
      <c r="Y149" s="13"/>
      <c r="Z149" s="13"/>
      <c r="AA149" s="13"/>
      <c r="AB149" s="13"/>
      <c r="AC149" s="13"/>
      <c r="AD149" s="13"/>
      <c r="AE149" s="13"/>
      <c r="AT149" s="187" t="s">
        <v>159</v>
      </c>
      <c r="AU149" s="187" t="s">
        <v>81</v>
      </c>
      <c r="AV149" s="13" t="s">
        <v>81</v>
      </c>
      <c r="AW149" s="13" t="s">
        <v>27</v>
      </c>
      <c r="AX149" s="13" t="s">
        <v>79</v>
      </c>
      <c r="AY149" s="187" t="s">
        <v>134</v>
      </c>
    </row>
    <row r="150" s="2" customFormat="1" ht="21.75" customHeight="1">
      <c r="A150" s="33"/>
      <c r="B150" s="171"/>
      <c r="C150" s="172" t="s">
        <v>177</v>
      </c>
      <c r="D150" s="172" t="s">
        <v>137</v>
      </c>
      <c r="E150" s="173" t="s">
        <v>441</v>
      </c>
      <c r="F150" s="174" t="s">
        <v>442</v>
      </c>
      <c r="G150" s="175" t="s">
        <v>165</v>
      </c>
      <c r="H150" s="176">
        <v>126.34999999999999</v>
      </c>
      <c r="I150" s="177">
        <v>262</v>
      </c>
      <c r="J150" s="177">
        <f>ROUND(I150*H150,2)</f>
        <v>33103.699999999997</v>
      </c>
      <c r="K150" s="178"/>
      <c r="L150" s="34"/>
      <c r="M150" s="179" t="s">
        <v>1</v>
      </c>
      <c r="N150" s="180" t="s">
        <v>37</v>
      </c>
      <c r="O150" s="181">
        <v>0.46999999999999997</v>
      </c>
      <c r="P150" s="181">
        <f>O150*H150</f>
        <v>59.384499999999996</v>
      </c>
      <c r="Q150" s="181">
        <v>0.016279999999999999</v>
      </c>
      <c r="R150" s="181">
        <f>Q150*H150</f>
        <v>2.056978</v>
      </c>
      <c r="S150" s="181">
        <v>0</v>
      </c>
      <c r="T150" s="182">
        <f>S150*H150</f>
        <v>0</v>
      </c>
      <c r="U150" s="33"/>
      <c r="V150" s="33"/>
      <c r="W150" s="33"/>
      <c r="X150" s="33"/>
      <c r="Y150" s="33"/>
      <c r="Z150" s="33"/>
      <c r="AA150" s="33"/>
      <c r="AB150" s="33"/>
      <c r="AC150" s="33"/>
      <c r="AD150" s="33"/>
      <c r="AE150" s="33"/>
      <c r="AR150" s="183" t="s">
        <v>141</v>
      </c>
      <c r="AT150" s="183" t="s">
        <v>137</v>
      </c>
      <c r="AU150" s="183" t="s">
        <v>81</v>
      </c>
      <c r="AY150" s="18" t="s">
        <v>134</v>
      </c>
      <c r="BE150" s="184">
        <f>IF(N150="základní",J150,0)</f>
        <v>33103.699999999997</v>
      </c>
      <c r="BF150" s="184">
        <f>IF(N150="snížená",J150,0)</f>
        <v>0</v>
      </c>
      <c r="BG150" s="184">
        <f>IF(N150="zákl. přenesená",J150,0)</f>
        <v>0</v>
      </c>
      <c r="BH150" s="184">
        <f>IF(N150="sníž. přenesená",J150,0)</f>
        <v>0</v>
      </c>
      <c r="BI150" s="184">
        <f>IF(N150="nulová",J150,0)</f>
        <v>0</v>
      </c>
      <c r="BJ150" s="18" t="s">
        <v>79</v>
      </c>
      <c r="BK150" s="184">
        <f>ROUND(I150*H150,2)</f>
        <v>33103.699999999997</v>
      </c>
      <c r="BL150" s="18" t="s">
        <v>141</v>
      </c>
      <c r="BM150" s="183" t="s">
        <v>443</v>
      </c>
    </row>
    <row r="151" s="2" customFormat="1">
      <c r="A151" s="33"/>
      <c r="B151" s="34"/>
      <c r="C151" s="33"/>
      <c r="D151" s="186" t="s">
        <v>389</v>
      </c>
      <c r="E151" s="33"/>
      <c r="F151" s="218" t="s">
        <v>401</v>
      </c>
      <c r="G151" s="33"/>
      <c r="H151" s="33"/>
      <c r="I151" s="33"/>
      <c r="J151" s="33"/>
      <c r="K151" s="33"/>
      <c r="L151" s="34"/>
      <c r="M151" s="219"/>
      <c r="N151" s="220"/>
      <c r="O151" s="71"/>
      <c r="P151" s="71"/>
      <c r="Q151" s="71"/>
      <c r="R151" s="71"/>
      <c r="S151" s="71"/>
      <c r="T151" s="72"/>
      <c r="U151" s="33"/>
      <c r="V151" s="33"/>
      <c r="W151" s="33"/>
      <c r="X151" s="33"/>
      <c r="Y151" s="33"/>
      <c r="Z151" s="33"/>
      <c r="AA151" s="33"/>
      <c r="AB151" s="33"/>
      <c r="AC151" s="33"/>
      <c r="AD151" s="33"/>
      <c r="AE151" s="33"/>
      <c r="AT151" s="18" t="s">
        <v>389</v>
      </c>
      <c r="AU151" s="18" t="s">
        <v>81</v>
      </c>
    </row>
    <row r="152" s="13" customFormat="1">
      <c r="A152" s="13"/>
      <c r="B152" s="185"/>
      <c r="C152" s="13"/>
      <c r="D152" s="186" t="s">
        <v>159</v>
      </c>
      <c r="E152" s="187" t="s">
        <v>1</v>
      </c>
      <c r="F152" s="188" t="s">
        <v>440</v>
      </c>
      <c r="G152" s="13"/>
      <c r="H152" s="189">
        <v>126.34999999999999</v>
      </c>
      <c r="I152" s="13"/>
      <c r="J152" s="13"/>
      <c r="K152" s="13"/>
      <c r="L152" s="185"/>
      <c r="M152" s="190"/>
      <c r="N152" s="191"/>
      <c r="O152" s="191"/>
      <c r="P152" s="191"/>
      <c r="Q152" s="191"/>
      <c r="R152" s="191"/>
      <c r="S152" s="191"/>
      <c r="T152" s="192"/>
      <c r="U152" s="13"/>
      <c r="V152" s="13"/>
      <c r="W152" s="13"/>
      <c r="X152" s="13"/>
      <c r="Y152" s="13"/>
      <c r="Z152" s="13"/>
      <c r="AA152" s="13"/>
      <c r="AB152" s="13"/>
      <c r="AC152" s="13"/>
      <c r="AD152" s="13"/>
      <c r="AE152" s="13"/>
      <c r="AT152" s="187" t="s">
        <v>159</v>
      </c>
      <c r="AU152" s="187" t="s">
        <v>81</v>
      </c>
      <c r="AV152" s="13" t="s">
        <v>81</v>
      </c>
      <c r="AW152" s="13" t="s">
        <v>27</v>
      </c>
      <c r="AX152" s="13" t="s">
        <v>79</v>
      </c>
      <c r="AY152" s="187" t="s">
        <v>134</v>
      </c>
    </row>
    <row r="153" s="2" customFormat="1" ht="21.75" customHeight="1">
      <c r="A153" s="33"/>
      <c r="B153" s="171"/>
      <c r="C153" s="172" t="s">
        <v>161</v>
      </c>
      <c r="D153" s="172" t="s">
        <v>137</v>
      </c>
      <c r="E153" s="173" t="s">
        <v>444</v>
      </c>
      <c r="F153" s="174" t="s">
        <v>445</v>
      </c>
      <c r="G153" s="175" t="s">
        <v>165</v>
      </c>
      <c r="H153" s="176">
        <v>126.34999999999999</v>
      </c>
      <c r="I153" s="177">
        <v>55.600000000000001</v>
      </c>
      <c r="J153" s="177">
        <f>ROUND(I153*H153,2)</f>
        <v>7025.0600000000004</v>
      </c>
      <c r="K153" s="178"/>
      <c r="L153" s="34"/>
      <c r="M153" s="179" t="s">
        <v>1</v>
      </c>
      <c r="N153" s="180" t="s">
        <v>37</v>
      </c>
      <c r="O153" s="181">
        <v>0.080000000000000002</v>
      </c>
      <c r="P153" s="181">
        <f>O153*H153</f>
        <v>10.108000000000001</v>
      </c>
      <c r="Q153" s="181">
        <v>0.0067999999999999996</v>
      </c>
      <c r="R153" s="181">
        <f>Q153*H153</f>
        <v>0.85917999999999994</v>
      </c>
      <c r="S153" s="181">
        <v>0</v>
      </c>
      <c r="T153" s="182">
        <f>S153*H153</f>
        <v>0</v>
      </c>
      <c r="U153" s="33"/>
      <c r="V153" s="33"/>
      <c r="W153" s="33"/>
      <c r="X153" s="33"/>
      <c r="Y153" s="33"/>
      <c r="Z153" s="33"/>
      <c r="AA153" s="33"/>
      <c r="AB153" s="33"/>
      <c r="AC153" s="33"/>
      <c r="AD153" s="33"/>
      <c r="AE153" s="33"/>
      <c r="AR153" s="183" t="s">
        <v>141</v>
      </c>
      <c r="AT153" s="183" t="s">
        <v>137</v>
      </c>
      <c r="AU153" s="183" t="s">
        <v>81</v>
      </c>
      <c r="AY153" s="18" t="s">
        <v>134</v>
      </c>
      <c r="BE153" s="184">
        <f>IF(N153="základní",J153,0)</f>
        <v>7025.0600000000004</v>
      </c>
      <c r="BF153" s="184">
        <f>IF(N153="snížená",J153,0)</f>
        <v>0</v>
      </c>
      <c r="BG153" s="184">
        <f>IF(N153="zákl. přenesená",J153,0)</f>
        <v>0</v>
      </c>
      <c r="BH153" s="184">
        <f>IF(N153="sníž. přenesená",J153,0)</f>
        <v>0</v>
      </c>
      <c r="BI153" s="184">
        <f>IF(N153="nulová",J153,0)</f>
        <v>0</v>
      </c>
      <c r="BJ153" s="18" t="s">
        <v>79</v>
      </c>
      <c r="BK153" s="184">
        <f>ROUND(I153*H153,2)</f>
        <v>7025.0600000000004</v>
      </c>
      <c r="BL153" s="18" t="s">
        <v>141</v>
      </c>
      <c r="BM153" s="183" t="s">
        <v>446</v>
      </c>
    </row>
    <row r="154" s="2" customFormat="1">
      <c r="A154" s="33"/>
      <c r="B154" s="34"/>
      <c r="C154" s="33"/>
      <c r="D154" s="186" t="s">
        <v>389</v>
      </c>
      <c r="E154" s="33"/>
      <c r="F154" s="218" t="s">
        <v>401</v>
      </c>
      <c r="G154" s="33"/>
      <c r="H154" s="33"/>
      <c r="I154" s="33"/>
      <c r="J154" s="33"/>
      <c r="K154" s="33"/>
      <c r="L154" s="34"/>
      <c r="M154" s="219"/>
      <c r="N154" s="220"/>
      <c r="O154" s="71"/>
      <c r="P154" s="71"/>
      <c r="Q154" s="71"/>
      <c r="R154" s="71"/>
      <c r="S154" s="71"/>
      <c r="T154" s="72"/>
      <c r="U154" s="33"/>
      <c r="V154" s="33"/>
      <c r="W154" s="33"/>
      <c r="X154" s="33"/>
      <c r="Y154" s="33"/>
      <c r="Z154" s="33"/>
      <c r="AA154" s="33"/>
      <c r="AB154" s="33"/>
      <c r="AC154" s="33"/>
      <c r="AD154" s="33"/>
      <c r="AE154" s="33"/>
      <c r="AT154" s="18" t="s">
        <v>389</v>
      </c>
      <c r="AU154" s="18" t="s">
        <v>81</v>
      </c>
    </row>
    <row r="155" s="13" customFormat="1">
      <c r="A155" s="13"/>
      <c r="B155" s="185"/>
      <c r="C155" s="13"/>
      <c r="D155" s="186" t="s">
        <v>159</v>
      </c>
      <c r="E155" s="187" t="s">
        <v>1</v>
      </c>
      <c r="F155" s="188" t="s">
        <v>440</v>
      </c>
      <c r="G155" s="13"/>
      <c r="H155" s="189">
        <v>126.34999999999999</v>
      </c>
      <c r="I155" s="13"/>
      <c r="J155" s="13"/>
      <c r="K155" s="13"/>
      <c r="L155" s="185"/>
      <c r="M155" s="190"/>
      <c r="N155" s="191"/>
      <c r="O155" s="191"/>
      <c r="P155" s="191"/>
      <c r="Q155" s="191"/>
      <c r="R155" s="191"/>
      <c r="S155" s="191"/>
      <c r="T155" s="192"/>
      <c r="U155" s="13"/>
      <c r="V155" s="13"/>
      <c r="W155" s="13"/>
      <c r="X155" s="13"/>
      <c r="Y155" s="13"/>
      <c r="Z155" s="13"/>
      <c r="AA155" s="13"/>
      <c r="AB155" s="13"/>
      <c r="AC155" s="13"/>
      <c r="AD155" s="13"/>
      <c r="AE155" s="13"/>
      <c r="AT155" s="187" t="s">
        <v>159</v>
      </c>
      <c r="AU155" s="187" t="s">
        <v>81</v>
      </c>
      <c r="AV155" s="13" t="s">
        <v>81</v>
      </c>
      <c r="AW155" s="13" t="s">
        <v>27</v>
      </c>
      <c r="AX155" s="13" t="s">
        <v>79</v>
      </c>
      <c r="AY155" s="187" t="s">
        <v>134</v>
      </c>
    </row>
    <row r="156" s="12" customFormat="1" ht="22.8" customHeight="1">
      <c r="A156" s="12"/>
      <c r="B156" s="159"/>
      <c r="C156" s="12"/>
      <c r="D156" s="160" t="s">
        <v>71</v>
      </c>
      <c r="E156" s="169" t="s">
        <v>167</v>
      </c>
      <c r="F156" s="169" t="s">
        <v>168</v>
      </c>
      <c r="G156" s="12"/>
      <c r="H156" s="12"/>
      <c r="I156" s="12"/>
      <c r="J156" s="170">
        <f>BK156</f>
        <v>1153.5</v>
      </c>
      <c r="K156" s="12"/>
      <c r="L156" s="159"/>
      <c r="M156" s="163"/>
      <c r="N156" s="164"/>
      <c r="O156" s="164"/>
      <c r="P156" s="165">
        <f>SUM(P157:P158)</f>
        <v>3.195195</v>
      </c>
      <c r="Q156" s="164"/>
      <c r="R156" s="165">
        <f>SUM(R157:R158)</f>
        <v>0</v>
      </c>
      <c r="S156" s="164"/>
      <c r="T156" s="166">
        <f>SUM(T157:T158)</f>
        <v>0</v>
      </c>
      <c r="U156" s="12"/>
      <c r="V156" s="12"/>
      <c r="W156" s="12"/>
      <c r="X156" s="12"/>
      <c r="Y156" s="12"/>
      <c r="Z156" s="12"/>
      <c r="AA156" s="12"/>
      <c r="AB156" s="12"/>
      <c r="AC156" s="12"/>
      <c r="AD156" s="12"/>
      <c r="AE156" s="12"/>
      <c r="AR156" s="160" t="s">
        <v>79</v>
      </c>
      <c r="AT156" s="167" t="s">
        <v>71</v>
      </c>
      <c r="AU156" s="167" t="s">
        <v>79</v>
      </c>
      <c r="AY156" s="160" t="s">
        <v>134</v>
      </c>
      <c r="BK156" s="168">
        <f>SUM(BK157:BK158)</f>
        <v>1153.5</v>
      </c>
    </row>
    <row r="157" s="2" customFormat="1" ht="21.75" customHeight="1">
      <c r="A157" s="33"/>
      <c r="B157" s="171"/>
      <c r="C157" s="172" t="s">
        <v>187</v>
      </c>
      <c r="D157" s="172" t="s">
        <v>137</v>
      </c>
      <c r="E157" s="173" t="s">
        <v>170</v>
      </c>
      <c r="F157" s="174" t="s">
        <v>171</v>
      </c>
      <c r="G157" s="175" t="s">
        <v>149</v>
      </c>
      <c r="H157" s="176">
        <v>3.8450000000000002</v>
      </c>
      <c r="I157" s="177">
        <v>300</v>
      </c>
      <c r="J157" s="177">
        <f>ROUND(I157*H157,2)</f>
        <v>1153.5</v>
      </c>
      <c r="K157" s="178"/>
      <c r="L157" s="34"/>
      <c r="M157" s="179" t="s">
        <v>1</v>
      </c>
      <c r="N157" s="180" t="s">
        <v>37</v>
      </c>
      <c r="O157" s="181">
        <v>0.83099999999999996</v>
      </c>
      <c r="P157" s="181">
        <f>O157*H157</f>
        <v>3.195195</v>
      </c>
      <c r="Q157" s="181">
        <v>0</v>
      </c>
      <c r="R157" s="181">
        <f>Q157*H157</f>
        <v>0</v>
      </c>
      <c r="S157" s="181">
        <v>0</v>
      </c>
      <c r="T157" s="182">
        <f>S157*H157</f>
        <v>0</v>
      </c>
      <c r="U157" s="33"/>
      <c r="V157" s="33"/>
      <c r="W157" s="33"/>
      <c r="X157" s="33"/>
      <c r="Y157" s="33"/>
      <c r="Z157" s="33"/>
      <c r="AA157" s="33"/>
      <c r="AB157" s="33"/>
      <c r="AC157" s="33"/>
      <c r="AD157" s="33"/>
      <c r="AE157" s="33"/>
      <c r="AR157" s="183" t="s">
        <v>141</v>
      </c>
      <c r="AT157" s="183" t="s">
        <v>137</v>
      </c>
      <c r="AU157" s="183" t="s">
        <v>81</v>
      </c>
      <c r="AY157" s="18" t="s">
        <v>134</v>
      </c>
      <c r="BE157" s="184">
        <f>IF(N157="základní",J157,0)</f>
        <v>1153.5</v>
      </c>
      <c r="BF157" s="184">
        <f>IF(N157="snížená",J157,0)</f>
        <v>0</v>
      </c>
      <c r="BG157" s="184">
        <f>IF(N157="zákl. přenesená",J157,0)</f>
        <v>0</v>
      </c>
      <c r="BH157" s="184">
        <f>IF(N157="sníž. přenesená",J157,0)</f>
        <v>0</v>
      </c>
      <c r="BI157" s="184">
        <f>IF(N157="nulová",J157,0)</f>
        <v>0</v>
      </c>
      <c r="BJ157" s="18" t="s">
        <v>79</v>
      </c>
      <c r="BK157" s="184">
        <f>ROUND(I157*H157,2)</f>
        <v>1153.5</v>
      </c>
      <c r="BL157" s="18" t="s">
        <v>141</v>
      </c>
      <c r="BM157" s="183" t="s">
        <v>447</v>
      </c>
    </row>
    <row r="158" s="2" customFormat="1">
      <c r="A158" s="33"/>
      <c r="B158" s="34"/>
      <c r="C158" s="33"/>
      <c r="D158" s="186" t="s">
        <v>389</v>
      </c>
      <c r="E158" s="33"/>
      <c r="F158" s="218" t="s">
        <v>403</v>
      </c>
      <c r="G158" s="33"/>
      <c r="H158" s="33"/>
      <c r="I158" s="33"/>
      <c r="J158" s="33"/>
      <c r="K158" s="33"/>
      <c r="L158" s="34"/>
      <c r="M158" s="219"/>
      <c r="N158" s="220"/>
      <c r="O158" s="71"/>
      <c r="P158" s="71"/>
      <c r="Q158" s="71"/>
      <c r="R158" s="71"/>
      <c r="S158" s="71"/>
      <c r="T158" s="72"/>
      <c r="U158" s="33"/>
      <c r="V158" s="33"/>
      <c r="W158" s="33"/>
      <c r="X158" s="33"/>
      <c r="Y158" s="33"/>
      <c r="Z158" s="33"/>
      <c r="AA158" s="33"/>
      <c r="AB158" s="33"/>
      <c r="AC158" s="33"/>
      <c r="AD158" s="33"/>
      <c r="AE158" s="33"/>
      <c r="AT158" s="18" t="s">
        <v>389</v>
      </c>
      <c r="AU158" s="18" t="s">
        <v>81</v>
      </c>
    </row>
    <row r="159" s="12" customFormat="1" ht="25.92" customHeight="1">
      <c r="A159" s="12"/>
      <c r="B159" s="159"/>
      <c r="C159" s="12"/>
      <c r="D159" s="160" t="s">
        <v>71</v>
      </c>
      <c r="E159" s="161" t="s">
        <v>173</v>
      </c>
      <c r="F159" s="161" t="s">
        <v>174</v>
      </c>
      <c r="G159" s="12"/>
      <c r="H159" s="12"/>
      <c r="I159" s="12"/>
      <c r="J159" s="162">
        <f>BK159</f>
        <v>231390.15999999997</v>
      </c>
      <c r="K159" s="12"/>
      <c r="L159" s="159"/>
      <c r="M159" s="163"/>
      <c r="N159" s="164"/>
      <c r="O159" s="164"/>
      <c r="P159" s="165">
        <f>P160+P183+P198+P204</f>
        <v>1.5191399999999999</v>
      </c>
      <c r="Q159" s="164"/>
      <c r="R159" s="165">
        <f>R160+R183+R198+R204</f>
        <v>0</v>
      </c>
      <c r="S159" s="164"/>
      <c r="T159" s="166">
        <f>T160+T183+T198+T204</f>
        <v>0</v>
      </c>
      <c r="U159" s="12"/>
      <c r="V159" s="12"/>
      <c r="W159" s="12"/>
      <c r="X159" s="12"/>
      <c r="Y159" s="12"/>
      <c r="Z159" s="12"/>
      <c r="AA159" s="12"/>
      <c r="AB159" s="12"/>
      <c r="AC159" s="12"/>
      <c r="AD159" s="12"/>
      <c r="AE159" s="12"/>
      <c r="AR159" s="160" t="s">
        <v>81</v>
      </c>
      <c r="AT159" s="167" t="s">
        <v>71</v>
      </c>
      <c r="AU159" s="167" t="s">
        <v>72</v>
      </c>
      <c r="AY159" s="160" t="s">
        <v>134</v>
      </c>
      <c r="BK159" s="168">
        <f>BK160+BK183+BK198+BK204</f>
        <v>231390.15999999997</v>
      </c>
    </row>
    <row r="160" s="12" customFormat="1" ht="22.8" customHeight="1">
      <c r="A160" s="12"/>
      <c r="B160" s="159"/>
      <c r="C160" s="12"/>
      <c r="D160" s="160" t="s">
        <v>71</v>
      </c>
      <c r="E160" s="169" t="s">
        <v>448</v>
      </c>
      <c r="F160" s="169" t="s">
        <v>449</v>
      </c>
      <c r="G160" s="12"/>
      <c r="H160" s="12"/>
      <c r="I160" s="12"/>
      <c r="J160" s="170">
        <f>BK160</f>
        <v>92155.039999999994</v>
      </c>
      <c r="K160" s="12"/>
      <c r="L160" s="159"/>
      <c r="M160" s="163"/>
      <c r="N160" s="164"/>
      <c r="O160" s="164"/>
      <c r="P160" s="165">
        <f>SUM(P161:P182)</f>
        <v>0.074279999999999999</v>
      </c>
      <c r="Q160" s="164"/>
      <c r="R160" s="165">
        <f>SUM(R161:R182)</f>
        <v>0</v>
      </c>
      <c r="S160" s="164"/>
      <c r="T160" s="166">
        <f>SUM(T161:T182)</f>
        <v>0</v>
      </c>
      <c r="U160" s="12"/>
      <c r="V160" s="12"/>
      <c r="W160" s="12"/>
      <c r="X160" s="12"/>
      <c r="Y160" s="12"/>
      <c r="Z160" s="12"/>
      <c r="AA160" s="12"/>
      <c r="AB160" s="12"/>
      <c r="AC160" s="12"/>
      <c r="AD160" s="12"/>
      <c r="AE160" s="12"/>
      <c r="AR160" s="160" t="s">
        <v>81</v>
      </c>
      <c r="AT160" s="167" t="s">
        <v>71</v>
      </c>
      <c r="AU160" s="167" t="s">
        <v>79</v>
      </c>
      <c r="AY160" s="160" t="s">
        <v>134</v>
      </c>
      <c r="BK160" s="168">
        <f>SUM(BK161:BK182)</f>
        <v>92155.039999999994</v>
      </c>
    </row>
    <row r="161" s="2" customFormat="1" ht="16.5" customHeight="1">
      <c r="A161" s="33"/>
      <c r="B161" s="171"/>
      <c r="C161" s="172" t="s">
        <v>191</v>
      </c>
      <c r="D161" s="172" t="s">
        <v>137</v>
      </c>
      <c r="E161" s="173" t="s">
        <v>450</v>
      </c>
      <c r="F161" s="174" t="s">
        <v>451</v>
      </c>
      <c r="G161" s="175" t="s">
        <v>165</v>
      </c>
      <c r="H161" s="176">
        <v>133.86000000000001</v>
      </c>
      <c r="I161" s="177">
        <v>11.699999999999999</v>
      </c>
      <c r="J161" s="177">
        <f>ROUND(I161*H161,2)</f>
        <v>1566.1600000000001</v>
      </c>
      <c r="K161" s="178"/>
      <c r="L161" s="34"/>
      <c r="M161" s="179" t="s">
        <v>1</v>
      </c>
      <c r="N161" s="180" t="s">
        <v>37</v>
      </c>
      <c r="O161" s="181">
        <v>0</v>
      </c>
      <c r="P161" s="181">
        <f>O161*H161</f>
        <v>0</v>
      </c>
      <c r="Q161" s="181">
        <v>0</v>
      </c>
      <c r="R161" s="181">
        <f>Q161*H161</f>
        <v>0</v>
      </c>
      <c r="S161" s="181">
        <v>0</v>
      </c>
      <c r="T161" s="182">
        <f>S161*H161</f>
        <v>0</v>
      </c>
      <c r="U161" s="33"/>
      <c r="V161" s="33"/>
      <c r="W161" s="33"/>
      <c r="X161" s="33"/>
      <c r="Y161" s="33"/>
      <c r="Z161" s="33"/>
      <c r="AA161" s="33"/>
      <c r="AB161" s="33"/>
      <c r="AC161" s="33"/>
      <c r="AD161" s="33"/>
      <c r="AE161" s="33"/>
      <c r="AR161" s="183" t="s">
        <v>180</v>
      </c>
      <c r="AT161" s="183" t="s">
        <v>137</v>
      </c>
      <c r="AU161" s="183" t="s">
        <v>81</v>
      </c>
      <c r="AY161" s="18" t="s">
        <v>134</v>
      </c>
      <c r="BE161" s="184">
        <f>IF(N161="základní",J161,0)</f>
        <v>1566.1600000000001</v>
      </c>
      <c r="BF161" s="184">
        <f>IF(N161="snížená",J161,0)</f>
        <v>0</v>
      </c>
      <c r="BG161" s="184">
        <f>IF(N161="zákl. přenesená",J161,0)</f>
        <v>0</v>
      </c>
      <c r="BH161" s="184">
        <f>IF(N161="sníž. přenesená",J161,0)</f>
        <v>0</v>
      </c>
      <c r="BI161" s="184">
        <f>IF(N161="nulová",J161,0)</f>
        <v>0</v>
      </c>
      <c r="BJ161" s="18" t="s">
        <v>79</v>
      </c>
      <c r="BK161" s="184">
        <f>ROUND(I161*H161,2)</f>
        <v>1566.1600000000001</v>
      </c>
      <c r="BL161" s="18" t="s">
        <v>180</v>
      </c>
      <c r="BM161" s="183" t="s">
        <v>452</v>
      </c>
    </row>
    <row r="162" s="13" customFormat="1">
      <c r="A162" s="13"/>
      <c r="B162" s="185"/>
      <c r="C162" s="13"/>
      <c r="D162" s="186" t="s">
        <v>159</v>
      </c>
      <c r="E162" s="187" t="s">
        <v>1</v>
      </c>
      <c r="F162" s="188" t="s">
        <v>407</v>
      </c>
      <c r="G162" s="13"/>
      <c r="H162" s="189">
        <v>133.85987737500099</v>
      </c>
      <c r="I162" s="13"/>
      <c r="J162" s="13"/>
      <c r="K162" s="13"/>
      <c r="L162" s="185"/>
      <c r="M162" s="190"/>
      <c r="N162" s="191"/>
      <c r="O162" s="191"/>
      <c r="P162" s="191"/>
      <c r="Q162" s="191"/>
      <c r="R162" s="191"/>
      <c r="S162" s="191"/>
      <c r="T162" s="192"/>
      <c r="U162" s="13"/>
      <c r="V162" s="13"/>
      <c r="W162" s="13"/>
      <c r="X162" s="13"/>
      <c r="Y162" s="13"/>
      <c r="Z162" s="13"/>
      <c r="AA162" s="13"/>
      <c r="AB162" s="13"/>
      <c r="AC162" s="13"/>
      <c r="AD162" s="13"/>
      <c r="AE162" s="13"/>
      <c r="AT162" s="187" t="s">
        <v>159</v>
      </c>
      <c r="AU162" s="187" t="s">
        <v>81</v>
      </c>
      <c r="AV162" s="13" t="s">
        <v>81</v>
      </c>
      <c r="AW162" s="13" t="s">
        <v>27</v>
      </c>
      <c r="AX162" s="13" t="s">
        <v>79</v>
      </c>
      <c r="AY162" s="187" t="s">
        <v>134</v>
      </c>
    </row>
    <row r="163" s="2" customFormat="1" ht="16.5" customHeight="1">
      <c r="A163" s="33"/>
      <c r="B163" s="171"/>
      <c r="C163" s="193" t="s">
        <v>195</v>
      </c>
      <c r="D163" s="193" t="s">
        <v>182</v>
      </c>
      <c r="E163" s="194" t="s">
        <v>453</v>
      </c>
      <c r="F163" s="195" t="s">
        <v>454</v>
      </c>
      <c r="G163" s="196" t="s">
        <v>149</v>
      </c>
      <c r="H163" s="197">
        <v>0.040000000000000001</v>
      </c>
      <c r="I163" s="198">
        <v>50300</v>
      </c>
      <c r="J163" s="198">
        <f>ROUND(I163*H163,2)</f>
        <v>2012</v>
      </c>
      <c r="K163" s="199"/>
      <c r="L163" s="200"/>
      <c r="M163" s="201" t="s">
        <v>1</v>
      </c>
      <c r="N163" s="202" t="s">
        <v>37</v>
      </c>
      <c r="O163" s="181">
        <v>0</v>
      </c>
      <c r="P163" s="181">
        <f>O163*H163</f>
        <v>0</v>
      </c>
      <c r="Q163" s="181">
        <v>0</v>
      </c>
      <c r="R163" s="181">
        <f>Q163*H163</f>
        <v>0</v>
      </c>
      <c r="S163" s="181">
        <v>0</v>
      </c>
      <c r="T163" s="182">
        <f>S163*H163</f>
        <v>0</v>
      </c>
      <c r="U163" s="33"/>
      <c r="V163" s="33"/>
      <c r="W163" s="33"/>
      <c r="X163" s="33"/>
      <c r="Y163" s="33"/>
      <c r="Z163" s="33"/>
      <c r="AA163" s="33"/>
      <c r="AB163" s="33"/>
      <c r="AC163" s="33"/>
      <c r="AD163" s="33"/>
      <c r="AE163" s="33"/>
      <c r="AR163" s="183" t="s">
        <v>185</v>
      </c>
      <c r="AT163" s="183" t="s">
        <v>182</v>
      </c>
      <c r="AU163" s="183" t="s">
        <v>81</v>
      </c>
      <c r="AY163" s="18" t="s">
        <v>134</v>
      </c>
      <c r="BE163" s="184">
        <f>IF(N163="základní",J163,0)</f>
        <v>2012</v>
      </c>
      <c r="BF163" s="184">
        <f>IF(N163="snížená",J163,0)</f>
        <v>0</v>
      </c>
      <c r="BG163" s="184">
        <f>IF(N163="zákl. přenesená",J163,0)</f>
        <v>0</v>
      </c>
      <c r="BH163" s="184">
        <f>IF(N163="sníž. přenesená",J163,0)</f>
        <v>0</v>
      </c>
      <c r="BI163" s="184">
        <f>IF(N163="nulová",J163,0)</f>
        <v>0</v>
      </c>
      <c r="BJ163" s="18" t="s">
        <v>79</v>
      </c>
      <c r="BK163" s="184">
        <f>ROUND(I163*H163,2)</f>
        <v>2012</v>
      </c>
      <c r="BL163" s="18" t="s">
        <v>180</v>
      </c>
      <c r="BM163" s="183" t="s">
        <v>455</v>
      </c>
    </row>
    <row r="164" s="15" customFormat="1">
      <c r="A164" s="15"/>
      <c r="B164" s="224"/>
      <c r="C164" s="15"/>
      <c r="D164" s="186" t="s">
        <v>159</v>
      </c>
      <c r="E164" s="225" t="s">
        <v>1</v>
      </c>
      <c r="F164" s="226" t="s">
        <v>418</v>
      </c>
      <c r="G164" s="15"/>
      <c r="H164" s="225" t="s">
        <v>1</v>
      </c>
      <c r="I164" s="15"/>
      <c r="J164" s="15"/>
      <c r="K164" s="15"/>
      <c r="L164" s="224"/>
      <c r="M164" s="227"/>
      <c r="N164" s="228"/>
      <c r="O164" s="228"/>
      <c r="P164" s="228"/>
      <c r="Q164" s="228"/>
      <c r="R164" s="228"/>
      <c r="S164" s="228"/>
      <c r="T164" s="229"/>
      <c r="U164" s="15"/>
      <c r="V164" s="15"/>
      <c r="W164" s="15"/>
      <c r="X164" s="15"/>
      <c r="Y164" s="15"/>
      <c r="Z164" s="15"/>
      <c r="AA164" s="15"/>
      <c r="AB164" s="15"/>
      <c r="AC164" s="15"/>
      <c r="AD164" s="15"/>
      <c r="AE164" s="15"/>
      <c r="AT164" s="225" t="s">
        <v>159</v>
      </c>
      <c r="AU164" s="225" t="s">
        <v>81</v>
      </c>
      <c r="AV164" s="15" t="s">
        <v>79</v>
      </c>
      <c r="AW164" s="15" t="s">
        <v>27</v>
      </c>
      <c r="AX164" s="15" t="s">
        <v>72</v>
      </c>
      <c r="AY164" s="225" t="s">
        <v>134</v>
      </c>
    </row>
    <row r="165" s="13" customFormat="1">
      <c r="A165" s="13"/>
      <c r="B165" s="185"/>
      <c r="C165" s="13"/>
      <c r="D165" s="186" t="s">
        <v>159</v>
      </c>
      <c r="E165" s="187" t="s">
        <v>1</v>
      </c>
      <c r="F165" s="188" t="s">
        <v>456</v>
      </c>
      <c r="G165" s="13"/>
      <c r="H165" s="189">
        <v>0.0401579632125003</v>
      </c>
      <c r="I165" s="13"/>
      <c r="J165" s="13"/>
      <c r="K165" s="13"/>
      <c r="L165" s="185"/>
      <c r="M165" s="190"/>
      <c r="N165" s="191"/>
      <c r="O165" s="191"/>
      <c r="P165" s="191"/>
      <c r="Q165" s="191"/>
      <c r="R165" s="191"/>
      <c r="S165" s="191"/>
      <c r="T165" s="192"/>
      <c r="U165" s="13"/>
      <c r="V165" s="13"/>
      <c r="W165" s="13"/>
      <c r="X165" s="13"/>
      <c r="Y165" s="13"/>
      <c r="Z165" s="13"/>
      <c r="AA165" s="13"/>
      <c r="AB165" s="13"/>
      <c r="AC165" s="13"/>
      <c r="AD165" s="13"/>
      <c r="AE165" s="13"/>
      <c r="AT165" s="187" t="s">
        <v>159</v>
      </c>
      <c r="AU165" s="187" t="s">
        <v>81</v>
      </c>
      <c r="AV165" s="13" t="s">
        <v>81</v>
      </c>
      <c r="AW165" s="13" t="s">
        <v>27</v>
      </c>
      <c r="AX165" s="13" t="s">
        <v>79</v>
      </c>
      <c r="AY165" s="187" t="s">
        <v>134</v>
      </c>
    </row>
    <row r="166" s="2" customFormat="1" ht="16.5" customHeight="1">
      <c r="A166" s="33"/>
      <c r="B166" s="171"/>
      <c r="C166" s="172" t="s">
        <v>201</v>
      </c>
      <c r="D166" s="172" t="s">
        <v>137</v>
      </c>
      <c r="E166" s="173" t="s">
        <v>457</v>
      </c>
      <c r="F166" s="174" t="s">
        <v>458</v>
      </c>
      <c r="G166" s="175" t="s">
        <v>165</v>
      </c>
      <c r="H166" s="176">
        <v>133.86000000000001</v>
      </c>
      <c r="I166" s="177">
        <v>85.099999999999994</v>
      </c>
      <c r="J166" s="177">
        <f>ROUND(I166*H166,2)</f>
        <v>11391.49</v>
      </c>
      <c r="K166" s="178"/>
      <c r="L166" s="34"/>
      <c r="M166" s="179" t="s">
        <v>1</v>
      </c>
      <c r="N166" s="180" t="s">
        <v>37</v>
      </c>
      <c r="O166" s="181">
        <v>0</v>
      </c>
      <c r="P166" s="181">
        <f>O166*H166</f>
        <v>0</v>
      </c>
      <c r="Q166" s="181">
        <v>0</v>
      </c>
      <c r="R166" s="181">
        <f>Q166*H166</f>
        <v>0</v>
      </c>
      <c r="S166" s="181">
        <v>0</v>
      </c>
      <c r="T166" s="182">
        <f>S166*H166</f>
        <v>0</v>
      </c>
      <c r="U166" s="33"/>
      <c r="V166" s="33"/>
      <c r="W166" s="33"/>
      <c r="X166" s="33"/>
      <c r="Y166" s="33"/>
      <c r="Z166" s="33"/>
      <c r="AA166" s="33"/>
      <c r="AB166" s="33"/>
      <c r="AC166" s="33"/>
      <c r="AD166" s="33"/>
      <c r="AE166" s="33"/>
      <c r="AR166" s="183" t="s">
        <v>180</v>
      </c>
      <c r="AT166" s="183" t="s">
        <v>137</v>
      </c>
      <c r="AU166" s="183" t="s">
        <v>81</v>
      </c>
      <c r="AY166" s="18" t="s">
        <v>134</v>
      </c>
      <c r="BE166" s="184">
        <f>IF(N166="základní",J166,0)</f>
        <v>11391.49</v>
      </c>
      <c r="BF166" s="184">
        <f>IF(N166="snížená",J166,0)</f>
        <v>0</v>
      </c>
      <c r="BG166" s="184">
        <f>IF(N166="zákl. přenesená",J166,0)</f>
        <v>0</v>
      </c>
      <c r="BH166" s="184">
        <f>IF(N166="sníž. přenesená",J166,0)</f>
        <v>0</v>
      </c>
      <c r="BI166" s="184">
        <f>IF(N166="nulová",J166,0)</f>
        <v>0</v>
      </c>
      <c r="BJ166" s="18" t="s">
        <v>79</v>
      </c>
      <c r="BK166" s="184">
        <f>ROUND(I166*H166,2)</f>
        <v>11391.49</v>
      </c>
      <c r="BL166" s="18" t="s">
        <v>180</v>
      </c>
      <c r="BM166" s="183" t="s">
        <v>459</v>
      </c>
    </row>
    <row r="167" s="13" customFormat="1">
      <c r="A167" s="13"/>
      <c r="B167" s="185"/>
      <c r="C167" s="13"/>
      <c r="D167" s="186" t="s">
        <v>159</v>
      </c>
      <c r="E167" s="187" t="s">
        <v>1</v>
      </c>
      <c r="F167" s="188" t="s">
        <v>407</v>
      </c>
      <c r="G167" s="13"/>
      <c r="H167" s="189">
        <v>133.85987737500099</v>
      </c>
      <c r="I167" s="13"/>
      <c r="J167" s="13"/>
      <c r="K167" s="13"/>
      <c r="L167" s="185"/>
      <c r="M167" s="190"/>
      <c r="N167" s="191"/>
      <c r="O167" s="191"/>
      <c r="P167" s="191"/>
      <c r="Q167" s="191"/>
      <c r="R167" s="191"/>
      <c r="S167" s="191"/>
      <c r="T167" s="192"/>
      <c r="U167" s="13"/>
      <c r="V167" s="13"/>
      <c r="W167" s="13"/>
      <c r="X167" s="13"/>
      <c r="Y167" s="13"/>
      <c r="Z167" s="13"/>
      <c r="AA167" s="13"/>
      <c r="AB167" s="13"/>
      <c r="AC167" s="13"/>
      <c r="AD167" s="13"/>
      <c r="AE167" s="13"/>
      <c r="AT167" s="187" t="s">
        <v>159</v>
      </c>
      <c r="AU167" s="187" t="s">
        <v>81</v>
      </c>
      <c r="AV167" s="13" t="s">
        <v>81</v>
      </c>
      <c r="AW167" s="13" t="s">
        <v>27</v>
      </c>
      <c r="AX167" s="13" t="s">
        <v>79</v>
      </c>
      <c r="AY167" s="187" t="s">
        <v>134</v>
      </c>
    </row>
    <row r="168" s="2" customFormat="1" ht="21.75" customHeight="1">
      <c r="A168" s="33"/>
      <c r="B168" s="171"/>
      <c r="C168" s="193" t="s">
        <v>205</v>
      </c>
      <c r="D168" s="193" t="s">
        <v>182</v>
      </c>
      <c r="E168" s="194" t="s">
        <v>460</v>
      </c>
      <c r="F168" s="195" t="s">
        <v>461</v>
      </c>
      <c r="G168" s="196" t="s">
        <v>165</v>
      </c>
      <c r="H168" s="197">
        <v>153.93899999999999</v>
      </c>
      <c r="I168" s="198">
        <v>163</v>
      </c>
      <c r="J168" s="198">
        <f>ROUND(I168*H168,2)</f>
        <v>25092.060000000001</v>
      </c>
      <c r="K168" s="199"/>
      <c r="L168" s="200"/>
      <c r="M168" s="201" t="s">
        <v>1</v>
      </c>
      <c r="N168" s="202" t="s">
        <v>37</v>
      </c>
      <c r="O168" s="181">
        <v>0</v>
      </c>
      <c r="P168" s="181">
        <f>O168*H168</f>
        <v>0</v>
      </c>
      <c r="Q168" s="181">
        <v>0</v>
      </c>
      <c r="R168" s="181">
        <f>Q168*H168</f>
        <v>0</v>
      </c>
      <c r="S168" s="181">
        <v>0</v>
      </c>
      <c r="T168" s="182">
        <f>S168*H168</f>
        <v>0</v>
      </c>
      <c r="U168" s="33"/>
      <c r="V168" s="33"/>
      <c r="W168" s="33"/>
      <c r="X168" s="33"/>
      <c r="Y168" s="33"/>
      <c r="Z168" s="33"/>
      <c r="AA168" s="33"/>
      <c r="AB168" s="33"/>
      <c r="AC168" s="33"/>
      <c r="AD168" s="33"/>
      <c r="AE168" s="33"/>
      <c r="AR168" s="183" t="s">
        <v>185</v>
      </c>
      <c r="AT168" s="183" t="s">
        <v>182</v>
      </c>
      <c r="AU168" s="183" t="s">
        <v>81</v>
      </c>
      <c r="AY168" s="18" t="s">
        <v>134</v>
      </c>
      <c r="BE168" s="184">
        <f>IF(N168="základní",J168,0)</f>
        <v>25092.060000000001</v>
      </c>
      <c r="BF168" s="184">
        <f>IF(N168="snížená",J168,0)</f>
        <v>0</v>
      </c>
      <c r="BG168" s="184">
        <f>IF(N168="zákl. přenesená",J168,0)</f>
        <v>0</v>
      </c>
      <c r="BH168" s="184">
        <f>IF(N168="sníž. přenesená",J168,0)</f>
        <v>0</v>
      </c>
      <c r="BI168" s="184">
        <f>IF(N168="nulová",J168,0)</f>
        <v>0</v>
      </c>
      <c r="BJ168" s="18" t="s">
        <v>79</v>
      </c>
      <c r="BK168" s="184">
        <f>ROUND(I168*H168,2)</f>
        <v>25092.060000000001</v>
      </c>
      <c r="BL168" s="18" t="s">
        <v>180</v>
      </c>
      <c r="BM168" s="183" t="s">
        <v>462</v>
      </c>
    </row>
    <row r="169" s="15" customFormat="1">
      <c r="A169" s="15"/>
      <c r="B169" s="224"/>
      <c r="C169" s="15"/>
      <c r="D169" s="186" t="s">
        <v>159</v>
      </c>
      <c r="E169" s="225" t="s">
        <v>1</v>
      </c>
      <c r="F169" s="226" t="s">
        <v>418</v>
      </c>
      <c r="G169" s="15"/>
      <c r="H169" s="225" t="s">
        <v>1</v>
      </c>
      <c r="I169" s="15"/>
      <c r="J169" s="15"/>
      <c r="K169" s="15"/>
      <c r="L169" s="224"/>
      <c r="M169" s="227"/>
      <c r="N169" s="228"/>
      <c r="O169" s="228"/>
      <c r="P169" s="228"/>
      <c r="Q169" s="228"/>
      <c r="R169" s="228"/>
      <c r="S169" s="228"/>
      <c r="T169" s="229"/>
      <c r="U169" s="15"/>
      <c r="V169" s="15"/>
      <c r="W169" s="15"/>
      <c r="X169" s="15"/>
      <c r="Y169" s="15"/>
      <c r="Z169" s="15"/>
      <c r="AA169" s="15"/>
      <c r="AB169" s="15"/>
      <c r="AC169" s="15"/>
      <c r="AD169" s="15"/>
      <c r="AE169" s="15"/>
      <c r="AT169" s="225" t="s">
        <v>159</v>
      </c>
      <c r="AU169" s="225" t="s">
        <v>81</v>
      </c>
      <c r="AV169" s="15" t="s">
        <v>79</v>
      </c>
      <c r="AW169" s="15" t="s">
        <v>27</v>
      </c>
      <c r="AX169" s="15" t="s">
        <v>72</v>
      </c>
      <c r="AY169" s="225" t="s">
        <v>134</v>
      </c>
    </row>
    <row r="170" s="13" customFormat="1">
      <c r="A170" s="13"/>
      <c r="B170" s="185"/>
      <c r="C170" s="13"/>
      <c r="D170" s="186" t="s">
        <v>159</v>
      </c>
      <c r="E170" s="187" t="s">
        <v>1</v>
      </c>
      <c r="F170" s="188" t="s">
        <v>463</v>
      </c>
      <c r="G170" s="13"/>
      <c r="H170" s="189">
        <v>153.938858981251</v>
      </c>
      <c r="I170" s="13"/>
      <c r="J170" s="13"/>
      <c r="K170" s="13"/>
      <c r="L170" s="185"/>
      <c r="M170" s="190"/>
      <c r="N170" s="191"/>
      <c r="O170" s="191"/>
      <c r="P170" s="191"/>
      <c r="Q170" s="191"/>
      <c r="R170" s="191"/>
      <c r="S170" s="191"/>
      <c r="T170" s="192"/>
      <c r="U170" s="13"/>
      <c r="V170" s="13"/>
      <c r="W170" s="13"/>
      <c r="X170" s="13"/>
      <c r="Y170" s="13"/>
      <c r="Z170" s="13"/>
      <c r="AA170" s="13"/>
      <c r="AB170" s="13"/>
      <c r="AC170" s="13"/>
      <c r="AD170" s="13"/>
      <c r="AE170" s="13"/>
      <c r="AT170" s="187" t="s">
        <v>159</v>
      </c>
      <c r="AU170" s="187" t="s">
        <v>81</v>
      </c>
      <c r="AV170" s="13" t="s">
        <v>81</v>
      </c>
      <c r="AW170" s="13" t="s">
        <v>27</v>
      </c>
      <c r="AX170" s="13" t="s">
        <v>79</v>
      </c>
      <c r="AY170" s="187" t="s">
        <v>134</v>
      </c>
    </row>
    <row r="171" s="2" customFormat="1" ht="16.5" customHeight="1">
      <c r="A171" s="33"/>
      <c r="B171" s="171"/>
      <c r="C171" s="172" t="s">
        <v>8</v>
      </c>
      <c r="D171" s="172" t="s">
        <v>137</v>
      </c>
      <c r="E171" s="173" t="s">
        <v>464</v>
      </c>
      <c r="F171" s="174" t="s">
        <v>465</v>
      </c>
      <c r="G171" s="175" t="s">
        <v>165</v>
      </c>
      <c r="H171" s="176">
        <v>107.08799999999999</v>
      </c>
      <c r="I171" s="177">
        <v>186</v>
      </c>
      <c r="J171" s="177">
        <f>ROUND(I171*H171,2)</f>
        <v>19918.369999999999</v>
      </c>
      <c r="K171" s="178"/>
      <c r="L171" s="34"/>
      <c r="M171" s="179" t="s">
        <v>1</v>
      </c>
      <c r="N171" s="180" t="s">
        <v>37</v>
      </c>
      <c r="O171" s="181">
        <v>0</v>
      </c>
      <c r="P171" s="181">
        <f>O171*H171</f>
        <v>0</v>
      </c>
      <c r="Q171" s="181">
        <v>0</v>
      </c>
      <c r="R171" s="181">
        <f>Q171*H171</f>
        <v>0</v>
      </c>
      <c r="S171" s="181">
        <v>0</v>
      </c>
      <c r="T171" s="182">
        <f>S171*H171</f>
        <v>0</v>
      </c>
      <c r="U171" s="33"/>
      <c r="V171" s="33"/>
      <c r="W171" s="33"/>
      <c r="X171" s="33"/>
      <c r="Y171" s="33"/>
      <c r="Z171" s="33"/>
      <c r="AA171" s="33"/>
      <c r="AB171" s="33"/>
      <c r="AC171" s="33"/>
      <c r="AD171" s="33"/>
      <c r="AE171" s="33"/>
      <c r="AR171" s="183" t="s">
        <v>180</v>
      </c>
      <c r="AT171" s="183" t="s">
        <v>137</v>
      </c>
      <c r="AU171" s="183" t="s">
        <v>81</v>
      </c>
      <c r="AY171" s="18" t="s">
        <v>134</v>
      </c>
      <c r="BE171" s="184">
        <f>IF(N171="základní",J171,0)</f>
        <v>19918.369999999999</v>
      </c>
      <c r="BF171" s="184">
        <f>IF(N171="snížená",J171,0)</f>
        <v>0</v>
      </c>
      <c r="BG171" s="184">
        <f>IF(N171="zákl. přenesená",J171,0)</f>
        <v>0</v>
      </c>
      <c r="BH171" s="184">
        <f>IF(N171="sníž. přenesená",J171,0)</f>
        <v>0</v>
      </c>
      <c r="BI171" s="184">
        <f>IF(N171="nulová",J171,0)</f>
        <v>0</v>
      </c>
      <c r="BJ171" s="18" t="s">
        <v>79</v>
      </c>
      <c r="BK171" s="184">
        <f>ROUND(I171*H171,2)</f>
        <v>19918.369999999999</v>
      </c>
      <c r="BL171" s="18" t="s">
        <v>180</v>
      </c>
      <c r="BM171" s="183" t="s">
        <v>466</v>
      </c>
    </row>
    <row r="172" s="15" customFormat="1">
      <c r="A172" s="15"/>
      <c r="B172" s="224"/>
      <c r="C172" s="15"/>
      <c r="D172" s="186" t="s">
        <v>159</v>
      </c>
      <c r="E172" s="225" t="s">
        <v>1</v>
      </c>
      <c r="F172" s="226" t="s">
        <v>418</v>
      </c>
      <c r="G172" s="15"/>
      <c r="H172" s="225" t="s">
        <v>1</v>
      </c>
      <c r="I172" s="15"/>
      <c r="J172" s="15"/>
      <c r="K172" s="15"/>
      <c r="L172" s="224"/>
      <c r="M172" s="227"/>
      <c r="N172" s="228"/>
      <c r="O172" s="228"/>
      <c r="P172" s="228"/>
      <c r="Q172" s="228"/>
      <c r="R172" s="228"/>
      <c r="S172" s="228"/>
      <c r="T172" s="229"/>
      <c r="U172" s="15"/>
      <c r="V172" s="15"/>
      <c r="W172" s="15"/>
      <c r="X172" s="15"/>
      <c r="Y172" s="15"/>
      <c r="Z172" s="15"/>
      <c r="AA172" s="15"/>
      <c r="AB172" s="15"/>
      <c r="AC172" s="15"/>
      <c r="AD172" s="15"/>
      <c r="AE172" s="15"/>
      <c r="AT172" s="225" t="s">
        <v>159</v>
      </c>
      <c r="AU172" s="225" t="s">
        <v>81</v>
      </c>
      <c r="AV172" s="15" t="s">
        <v>79</v>
      </c>
      <c r="AW172" s="15" t="s">
        <v>27</v>
      </c>
      <c r="AX172" s="15" t="s">
        <v>72</v>
      </c>
      <c r="AY172" s="225" t="s">
        <v>134</v>
      </c>
    </row>
    <row r="173" s="13" customFormat="1">
      <c r="A173" s="13"/>
      <c r="B173" s="185"/>
      <c r="C173" s="13"/>
      <c r="D173" s="186" t="s">
        <v>159</v>
      </c>
      <c r="E173" s="187" t="s">
        <v>1</v>
      </c>
      <c r="F173" s="188" t="s">
        <v>467</v>
      </c>
      <c r="G173" s="13"/>
      <c r="H173" s="189">
        <v>107.087901900001</v>
      </c>
      <c r="I173" s="13"/>
      <c r="J173" s="13"/>
      <c r="K173" s="13"/>
      <c r="L173" s="185"/>
      <c r="M173" s="190"/>
      <c r="N173" s="191"/>
      <c r="O173" s="191"/>
      <c r="P173" s="191"/>
      <c r="Q173" s="191"/>
      <c r="R173" s="191"/>
      <c r="S173" s="191"/>
      <c r="T173" s="192"/>
      <c r="U173" s="13"/>
      <c r="V173" s="13"/>
      <c r="W173" s="13"/>
      <c r="X173" s="13"/>
      <c r="Y173" s="13"/>
      <c r="Z173" s="13"/>
      <c r="AA173" s="13"/>
      <c r="AB173" s="13"/>
      <c r="AC173" s="13"/>
      <c r="AD173" s="13"/>
      <c r="AE173" s="13"/>
      <c r="AT173" s="187" t="s">
        <v>159</v>
      </c>
      <c r="AU173" s="187" t="s">
        <v>81</v>
      </c>
      <c r="AV173" s="13" t="s">
        <v>81</v>
      </c>
      <c r="AW173" s="13" t="s">
        <v>27</v>
      </c>
      <c r="AX173" s="13" t="s">
        <v>79</v>
      </c>
      <c r="AY173" s="187" t="s">
        <v>134</v>
      </c>
    </row>
    <row r="174" s="2" customFormat="1" ht="16.5" customHeight="1">
      <c r="A174" s="33"/>
      <c r="B174" s="171"/>
      <c r="C174" s="172" t="s">
        <v>180</v>
      </c>
      <c r="D174" s="172" t="s">
        <v>137</v>
      </c>
      <c r="E174" s="173" t="s">
        <v>468</v>
      </c>
      <c r="F174" s="174" t="s">
        <v>469</v>
      </c>
      <c r="G174" s="175" t="s">
        <v>165</v>
      </c>
      <c r="H174" s="176">
        <v>13.385999999999999</v>
      </c>
      <c r="I174" s="177">
        <v>249</v>
      </c>
      <c r="J174" s="177">
        <f>ROUND(I174*H174,2)</f>
        <v>3333.1100000000001</v>
      </c>
      <c r="K174" s="178"/>
      <c r="L174" s="34"/>
      <c r="M174" s="179" t="s">
        <v>1</v>
      </c>
      <c r="N174" s="180" t="s">
        <v>37</v>
      </c>
      <c r="O174" s="181">
        <v>0</v>
      </c>
      <c r="P174" s="181">
        <f>O174*H174</f>
        <v>0</v>
      </c>
      <c r="Q174" s="181">
        <v>0</v>
      </c>
      <c r="R174" s="181">
        <f>Q174*H174</f>
        <v>0</v>
      </c>
      <c r="S174" s="181">
        <v>0</v>
      </c>
      <c r="T174" s="182">
        <f>S174*H174</f>
        <v>0</v>
      </c>
      <c r="U174" s="33"/>
      <c r="V174" s="33"/>
      <c r="W174" s="33"/>
      <c r="X174" s="33"/>
      <c r="Y174" s="33"/>
      <c r="Z174" s="33"/>
      <c r="AA174" s="33"/>
      <c r="AB174" s="33"/>
      <c r="AC174" s="33"/>
      <c r="AD174" s="33"/>
      <c r="AE174" s="33"/>
      <c r="AR174" s="183" t="s">
        <v>180</v>
      </c>
      <c r="AT174" s="183" t="s">
        <v>137</v>
      </c>
      <c r="AU174" s="183" t="s">
        <v>81</v>
      </c>
      <c r="AY174" s="18" t="s">
        <v>134</v>
      </c>
      <c r="BE174" s="184">
        <f>IF(N174="základní",J174,0)</f>
        <v>3333.1100000000001</v>
      </c>
      <c r="BF174" s="184">
        <f>IF(N174="snížená",J174,0)</f>
        <v>0</v>
      </c>
      <c r="BG174" s="184">
        <f>IF(N174="zákl. přenesená",J174,0)</f>
        <v>0</v>
      </c>
      <c r="BH174" s="184">
        <f>IF(N174="sníž. přenesená",J174,0)</f>
        <v>0</v>
      </c>
      <c r="BI174" s="184">
        <f>IF(N174="nulová",J174,0)</f>
        <v>0</v>
      </c>
      <c r="BJ174" s="18" t="s">
        <v>79</v>
      </c>
      <c r="BK174" s="184">
        <f>ROUND(I174*H174,2)</f>
        <v>3333.1100000000001</v>
      </c>
      <c r="BL174" s="18" t="s">
        <v>180</v>
      </c>
      <c r="BM174" s="183" t="s">
        <v>470</v>
      </c>
    </row>
    <row r="175" s="15" customFormat="1">
      <c r="A175" s="15"/>
      <c r="B175" s="224"/>
      <c r="C175" s="15"/>
      <c r="D175" s="186" t="s">
        <v>159</v>
      </c>
      <c r="E175" s="225" t="s">
        <v>1</v>
      </c>
      <c r="F175" s="226" t="s">
        <v>418</v>
      </c>
      <c r="G175" s="15"/>
      <c r="H175" s="225" t="s">
        <v>1</v>
      </c>
      <c r="I175" s="15"/>
      <c r="J175" s="15"/>
      <c r="K175" s="15"/>
      <c r="L175" s="224"/>
      <c r="M175" s="227"/>
      <c r="N175" s="228"/>
      <c r="O175" s="228"/>
      <c r="P175" s="228"/>
      <c r="Q175" s="228"/>
      <c r="R175" s="228"/>
      <c r="S175" s="228"/>
      <c r="T175" s="229"/>
      <c r="U175" s="15"/>
      <c r="V175" s="15"/>
      <c r="W175" s="15"/>
      <c r="X175" s="15"/>
      <c r="Y175" s="15"/>
      <c r="Z175" s="15"/>
      <c r="AA175" s="15"/>
      <c r="AB175" s="15"/>
      <c r="AC175" s="15"/>
      <c r="AD175" s="15"/>
      <c r="AE175" s="15"/>
      <c r="AT175" s="225" t="s">
        <v>159</v>
      </c>
      <c r="AU175" s="225" t="s">
        <v>81</v>
      </c>
      <c r="AV175" s="15" t="s">
        <v>79</v>
      </c>
      <c r="AW175" s="15" t="s">
        <v>27</v>
      </c>
      <c r="AX175" s="15" t="s">
        <v>72</v>
      </c>
      <c r="AY175" s="225" t="s">
        <v>134</v>
      </c>
    </row>
    <row r="176" s="13" customFormat="1">
      <c r="A176" s="13"/>
      <c r="B176" s="185"/>
      <c r="C176" s="13"/>
      <c r="D176" s="186" t="s">
        <v>159</v>
      </c>
      <c r="E176" s="187" t="s">
        <v>1</v>
      </c>
      <c r="F176" s="188" t="s">
        <v>471</v>
      </c>
      <c r="G176" s="13"/>
      <c r="H176" s="189">
        <v>13.3859877375001</v>
      </c>
      <c r="I176" s="13"/>
      <c r="J176" s="13"/>
      <c r="K176" s="13"/>
      <c r="L176" s="185"/>
      <c r="M176" s="190"/>
      <c r="N176" s="191"/>
      <c r="O176" s="191"/>
      <c r="P176" s="191"/>
      <c r="Q176" s="191"/>
      <c r="R176" s="191"/>
      <c r="S176" s="191"/>
      <c r="T176" s="192"/>
      <c r="U176" s="13"/>
      <c r="V176" s="13"/>
      <c r="W176" s="13"/>
      <c r="X176" s="13"/>
      <c r="Y176" s="13"/>
      <c r="Z176" s="13"/>
      <c r="AA176" s="13"/>
      <c r="AB176" s="13"/>
      <c r="AC176" s="13"/>
      <c r="AD176" s="13"/>
      <c r="AE176" s="13"/>
      <c r="AT176" s="187" t="s">
        <v>159</v>
      </c>
      <c r="AU176" s="187" t="s">
        <v>81</v>
      </c>
      <c r="AV176" s="13" t="s">
        <v>81</v>
      </c>
      <c r="AW176" s="13" t="s">
        <v>27</v>
      </c>
      <c r="AX176" s="13" t="s">
        <v>79</v>
      </c>
      <c r="AY176" s="187" t="s">
        <v>134</v>
      </c>
    </row>
    <row r="177" s="2" customFormat="1" ht="16.5" customHeight="1">
      <c r="A177" s="33"/>
      <c r="B177" s="171"/>
      <c r="C177" s="193" t="s">
        <v>217</v>
      </c>
      <c r="D177" s="193" t="s">
        <v>182</v>
      </c>
      <c r="E177" s="194" t="s">
        <v>472</v>
      </c>
      <c r="F177" s="195" t="s">
        <v>473</v>
      </c>
      <c r="G177" s="196" t="s">
        <v>165</v>
      </c>
      <c r="H177" s="197">
        <v>153.93899999999999</v>
      </c>
      <c r="I177" s="198">
        <v>187</v>
      </c>
      <c r="J177" s="198">
        <f>ROUND(I177*H177,2)</f>
        <v>28786.59</v>
      </c>
      <c r="K177" s="199"/>
      <c r="L177" s="200"/>
      <c r="M177" s="201" t="s">
        <v>1</v>
      </c>
      <c r="N177" s="202" t="s">
        <v>37</v>
      </c>
      <c r="O177" s="181">
        <v>0</v>
      </c>
      <c r="P177" s="181">
        <f>O177*H177</f>
        <v>0</v>
      </c>
      <c r="Q177" s="181">
        <v>0</v>
      </c>
      <c r="R177" s="181">
        <f>Q177*H177</f>
        <v>0</v>
      </c>
      <c r="S177" s="181">
        <v>0</v>
      </c>
      <c r="T177" s="182">
        <f>S177*H177</f>
        <v>0</v>
      </c>
      <c r="U177" s="33"/>
      <c r="V177" s="33"/>
      <c r="W177" s="33"/>
      <c r="X177" s="33"/>
      <c r="Y177" s="33"/>
      <c r="Z177" s="33"/>
      <c r="AA177" s="33"/>
      <c r="AB177" s="33"/>
      <c r="AC177" s="33"/>
      <c r="AD177" s="33"/>
      <c r="AE177" s="33"/>
      <c r="AR177" s="183" t="s">
        <v>185</v>
      </c>
      <c r="AT177" s="183" t="s">
        <v>182</v>
      </c>
      <c r="AU177" s="183" t="s">
        <v>81</v>
      </c>
      <c r="AY177" s="18" t="s">
        <v>134</v>
      </c>
      <c r="BE177" s="184">
        <f>IF(N177="základní",J177,0)</f>
        <v>28786.59</v>
      </c>
      <c r="BF177" s="184">
        <f>IF(N177="snížená",J177,0)</f>
        <v>0</v>
      </c>
      <c r="BG177" s="184">
        <f>IF(N177="zákl. přenesená",J177,0)</f>
        <v>0</v>
      </c>
      <c r="BH177" s="184">
        <f>IF(N177="sníž. přenesená",J177,0)</f>
        <v>0</v>
      </c>
      <c r="BI177" s="184">
        <f>IF(N177="nulová",J177,0)</f>
        <v>0</v>
      </c>
      <c r="BJ177" s="18" t="s">
        <v>79</v>
      </c>
      <c r="BK177" s="184">
        <f>ROUND(I177*H177,2)</f>
        <v>28786.59</v>
      </c>
      <c r="BL177" s="18" t="s">
        <v>180</v>
      </c>
      <c r="BM177" s="183" t="s">
        <v>474</v>
      </c>
    </row>
    <row r="178" s="15" customFormat="1">
      <c r="A178" s="15"/>
      <c r="B178" s="224"/>
      <c r="C178" s="15"/>
      <c r="D178" s="186" t="s">
        <v>159</v>
      </c>
      <c r="E178" s="225" t="s">
        <v>1</v>
      </c>
      <c r="F178" s="226" t="s">
        <v>418</v>
      </c>
      <c r="G178" s="15"/>
      <c r="H178" s="225" t="s">
        <v>1</v>
      </c>
      <c r="I178" s="15"/>
      <c r="J178" s="15"/>
      <c r="K178" s="15"/>
      <c r="L178" s="224"/>
      <c r="M178" s="227"/>
      <c r="N178" s="228"/>
      <c r="O178" s="228"/>
      <c r="P178" s="228"/>
      <c r="Q178" s="228"/>
      <c r="R178" s="228"/>
      <c r="S178" s="228"/>
      <c r="T178" s="229"/>
      <c r="U178" s="15"/>
      <c r="V178" s="15"/>
      <c r="W178" s="15"/>
      <c r="X178" s="15"/>
      <c r="Y178" s="15"/>
      <c r="Z178" s="15"/>
      <c r="AA178" s="15"/>
      <c r="AB178" s="15"/>
      <c r="AC178" s="15"/>
      <c r="AD178" s="15"/>
      <c r="AE178" s="15"/>
      <c r="AT178" s="225" t="s">
        <v>159</v>
      </c>
      <c r="AU178" s="225" t="s">
        <v>81</v>
      </c>
      <c r="AV178" s="15" t="s">
        <v>79</v>
      </c>
      <c r="AW178" s="15" t="s">
        <v>27</v>
      </c>
      <c r="AX178" s="15" t="s">
        <v>72</v>
      </c>
      <c r="AY178" s="225" t="s">
        <v>134</v>
      </c>
    </row>
    <row r="179" s="13" customFormat="1">
      <c r="A179" s="13"/>
      <c r="B179" s="185"/>
      <c r="C179" s="13"/>
      <c r="D179" s="186" t="s">
        <v>159</v>
      </c>
      <c r="E179" s="187" t="s">
        <v>1</v>
      </c>
      <c r="F179" s="188" t="s">
        <v>463</v>
      </c>
      <c r="G179" s="13"/>
      <c r="H179" s="189">
        <v>153.938858981251</v>
      </c>
      <c r="I179" s="13"/>
      <c r="J179" s="13"/>
      <c r="K179" s="13"/>
      <c r="L179" s="185"/>
      <c r="M179" s="190"/>
      <c r="N179" s="191"/>
      <c r="O179" s="191"/>
      <c r="P179" s="191"/>
      <c r="Q179" s="191"/>
      <c r="R179" s="191"/>
      <c r="S179" s="191"/>
      <c r="T179" s="192"/>
      <c r="U179" s="13"/>
      <c r="V179" s="13"/>
      <c r="W179" s="13"/>
      <c r="X179" s="13"/>
      <c r="Y179" s="13"/>
      <c r="Z179" s="13"/>
      <c r="AA179" s="13"/>
      <c r="AB179" s="13"/>
      <c r="AC179" s="13"/>
      <c r="AD179" s="13"/>
      <c r="AE179" s="13"/>
      <c r="AT179" s="187" t="s">
        <v>159</v>
      </c>
      <c r="AU179" s="187" t="s">
        <v>81</v>
      </c>
      <c r="AV179" s="13" t="s">
        <v>81</v>
      </c>
      <c r="AW179" s="13" t="s">
        <v>27</v>
      </c>
      <c r="AX179" s="13" t="s">
        <v>79</v>
      </c>
      <c r="AY179" s="187" t="s">
        <v>134</v>
      </c>
    </row>
    <row r="180" s="2" customFormat="1" ht="21.75" customHeight="1">
      <c r="A180" s="33"/>
      <c r="B180" s="171"/>
      <c r="C180" s="172" t="s">
        <v>221</v>
      </c>
      <c r="D180" s="172" t="s">
        <v>137</v>
      </c>
      <c r="E180" s="173" t="s">
        <v>475</v>
      </c>
      <c r="F180" s="174" t="s">
        <v>476</v>
      </c>
      <c r="G180" s="175" t="s">
        <v>149</v>
      </c>
      <c r="H180" s="176">
        <v>0.059999999999999998</v>
      </c>
      <c r="I180" s="177">
        <v>921</v>
      </c>
      <c r="J180" s="177">
        <f>ROUND(I180*H180,2)</f>
        <v>55.259999999999998</v>
      </c>
      <c r="K180" s="178"/>
      <c r="L180" s="34"/>
      <c r="M180" s="179" t="s">
        <v>1</v>
      </c>
      <c r="N180" s="180" t="s">
        <v>37</v>
      </c>
      <c r="O180" s="181">
        <v>1.238</v>
      </c>
      <c r="P180" s="181">
        <f>O180*H180</f>
        <v>0.074279999999999999</v>
      </c>
      <c r="Q180" s="181">
        <v>0</v>
      </c>
      <c r="R180" s="181">
        <f>Q180*H180</f>
        <v>0</v>
      </c>
      <c r="S180" s="181">
        <v>0</v>
      </c>
      <c r="T180" s="182">
        <f>S180*H180</f>
        <v>0</v>
      </c>
      <c r="U180" s="33"/>
      <c r="V180" s="33"/>
      <c r="W180" s="33"/>
      <c r="X180" s="33"/>
      <c r="Y180" s="33"/>
      <c r="Z180" s="33"/>
      <c r="AA180" s="33"/>
      <c r="AB180" s="33"/>
      <c r="AC180" s="33"/>
      <c r="AD180" s="33"/>
      <c r="AE180" s="33"/>
      <c r="AR180" s="183" t="s">
        <v>180</v>
      </c>
      <c r="AT180" s="183" t="s">
        <v>137</v>
      </c>
      <c r="AU180" s="183" t="s">
        <v>81</v>
      </c>
      <c r="AY180" s="18" t="s">
        <v>134</v>
      </c>
      <c r="BE180" s="184">
        <f>IF(N180="základní",J180,0)</f>
        <v>55.259999999999998</v>
      </c>
      <c r="BF180" s="184">
        <f>IF(N180="snížená",J180,0)</f>
        <v>0</v>
      </c>
      <c r="BG180" s="184">
        <f>IF(N180="zákl. přenesená",J180,0)</f>
        <v>0</v>
      </c>
      <c r="BH180" s="184">
        <f>IF(N180="sníž. přenesená",J180,0)</f>
        <v>0</v>
      </c>
      <c r="BI180" s="184">
        <f>IF(N180="nulová",J180,0)</f>
        <v>0</v>
      </c>
      <c r="BJ180" s="18" t="s">
        <v>79</v>
      </c>
      <c r="BK180" s="184">
        <f>ROUND(I180*H180,2)</f>
        <v>55.259999999999998</v>
      </c>
      <c r="BL180" s="18" t="s">
        <v>180</v>
      </c>
      <c r="BM180" s="183" t="s">
        <v>477</v>
      </c>
    </row>
    <row r="181" s="2" customFormat="1">
      <c r="A181" s="33"/>
      <c r="B181" s="34"/>
      <c r="C181" s="33"/>
      <c r="D181" s="186" t="s">
        <v>389</v>
      </c>
      <c r="E181" s="33"/>
      <c r="F181" s="218" t="s">
        <v>478</v>
      </c>
      <c r="G181" s="33"/>
      <c r="H181" s="33"/>
      <c r="I181" s="33"/>
      <c r="J181" s="33"/>
      <c r="K181" s="33"/>
      <c r="L181" s="34"/>
      <c r="M181" s="219"/>
      <c r="N181" s="220"/>
      <c r="O181" s="71"/>
      <c r="P181" s="71"/>
      <c r="Q181" s="71"/>
      <c r="R181" s="71"/>
      <c r="S181" s="71"/>
      <c r="T181" s="72"/>
      <c r="U181" s="33"/>
      <c r="V181" s="33"/>
      <c r="W181" s="33"/>
      <c r="X181" s="33"/>
      <c r="Y181" s="33"/>
      <c r="Z181" s="33"/>
      <c r="AA181" s="33"/>
      <c r="AB181" s="33"/>
      <c r="AC181" s="33"/>
      <c r="AD181" s="33"/>
      <c r="AE181" s="33"/>
      <c r="AT181" s="18" t="s">
        <v>389</v>
      </c>
      <c r="AU181" s="18" t="s">
        <v>81</v>
      </c>
    </row>
    <row r="182" s="13" customFormat="1">
      <c r="A182" s="13"/>
      <c r="B182" s="185"/>
      <c r="C182" s="13"/>
      <c r="D182" s="186" t="s">
        <v>159</v>
      </c>
      <c r="E182" s="187" t="s">
        <v>1</v>
      </c>
      <c r="F182" s="188" t="s">
        <v>479</v>
      </c>
      <c r="G182" s="13"/>
      <c r="H182" s="189">
        <v>0.059999999999999998</v>
      </c>
      <c r="I182" s="13"/>
      <c r="J182" s="13"/>
      <c r="K182" s="13"/>
      <c r="L182" s="185"/>
      <c r="M182" s="190"/>
      <c r="N182" s="191"/>
      <c r="O182" s="191"/>
      <c r="P182" s="191"/>
      <c r="Q182" s="191"/>
      <c r="R182" s="191"/>
      <c r="S182" s="191"/>
      <c r="T182" s="192"/>
      <c r="U182" s="13"/>
      <c r="V182" s="13"/>
      <c r="W182" s="13"/>
      <c r="X182" s="13"/>
      <c r="Y182" s="13"/>
      <c r="Z182" s="13"/>
      <c r="AA182" s="13"/>
      <c r="AB182" s="13"/>
      <c r="AC182" s="13"/>
      <c r="AD182" s="13"/>
      <c r="AE182" s="13"/>
      <c r="AT182" s="187" t="s">
        <v>159</v>
      </c>
      <c r="AU182" s="187" t="s">
        <v>81</v>
      </c>
      <c r="AV182" s="13" t="s">
        <v>81</v>
      </c>
      <c r="AW182" s="13" t="s">
        <v>27</v>
      </c>
      <c r="AX182" s="13" t="s">
        <v>79</v>
      </c>
      <c r="AY182" s="187" t="s">
        <v>134</v>
      </c>
    </row>
    <row r="183" s="12" customFormat="1" ht="22.8" customHeight="1">
      <c r="A183" s="12"/>
      <c r="B183" s="159"/>
      <c r="C183" s="12"/>
      <c r="D183" s="160" t="s">
        <v>71</v>
      </c>
      <c r="E183" s="169" t="s">
        <v>175</v>
      </c>
      <c r="F183" s="169" t="s">
        <v>176</v>
      </c>
      <c r="G183" s="12"/>
      <c r="H183" s="12"/>
      <c r="I183" s="12"/>
      <c r="J183" s="170">
        <f>BK183</f>
        <v>128747.68999999999</v>
      </c>
      <c r="K183" s="12"/>
      <c r="L183" s="159"/>
      <c r="M183" s="163"/>
      <c r="N183" s="164"/>
      <c r="O183" s="164"/>
      <c r="P183" s="165">
        <f>SUM(P184:P197)</f>
        <v>1.4389799999999999</v>
      </c>
      <c r="Q183" s="164"/>
      <c r="R183" s="165">
        <f>SUM(R184:R197)</f>
        <v>0</v>
      </c>
      <c r="S183" s="164"/>
      <c r="T183" s="166">
        <f>SUM(T184:T197)</f>
        <v>0</v>
      </c>
      <c r="U183" s="12"/>
      <c r="V183" s="12"/>
      <c r="W183" s="12"/>
      <c r="X183" s="12"/>
      <c r="Y183" s="12"/>
      <c r="Z183" s="12"/>
      <c r="AA183" s="12"/>
      <c r="AB183" s="12"/>
      <c r="AC183" s="12"/>
      <c r="AD183" s="12"/>
      <c r="AE183" s="12"/>
      <c r="AR183" s="160" t="s">
        <v>81</v>
      </c>
      <c r="AT183" s="167" t="s">
        <v>71</v>
      </c>
      <c r="AU183" s="167" t="s">
        <v>79</v>
      </c>
      <c r="AY183" s="160" t="s">
        <v>134</v>
      </c>
      <c r="BK183" s="168">
        <f>SUM(BK184:BK197)</f>
        <v>128747.68999999999</v>
      </c>
    </row>
    <row r="184" s="2" customFormat="1" ht="16.5" customHeight="1">
      <c r="A184" s="33"/>
      <c r="B184" s="171"/>
      <c r="C184" s="172" t="s">
        <v>480</v>
      </c>
      <c r="D184" s="172" t="s">
        <v>137</v>
      </c>
      <c r="E184" s="173" t="s">
        <v>481</v>
      </c>
      <c r="F184" s="174" t="s">
        <v>482</v>
      </c>
      <c r="G184" s="175" t="s">
        <v>165</v>
      </c>
      <c r="H184" s="176">
        <v>133.86000000000001</v>
      </c>
      <c r="I184" s="177">
        <v>32.5</v>
      </c>
      <c r="J184" s="177">
        <f>ROUND(I184*H184,2)</f>
        <v>4350.4499999999998</v>
      </c>
      <c r="K184" s="178"/>
      <c r="L184" s="34"/>
      <c r="M184" s="179" t="s">
        <v>1</v>
      </c>
      <c r="N184" s="180" t="s">
        <v>37</v>
      </c>
      <c r="O184" s="181">
        <v>0</v>
      </c>
      <c r="P184" s="181">
        <f>O184*H184</f>
        <v>0</v>
      </c>
      <c r="Q184" s="181">
        <v>0</v>
      </c>
      <c r="R184" s="181">
        <f>Q184*H184</f>
        <v>0</v>
      </c>
      <c r="S184" s="181">
        <v>0</v>
      </c>
      <c r="T184" s="182">
        <f>S184*H184</f>
        <v>0</v>
      </c>
      <c r="U184" s="33"/>
      <c r="V184" s="33"/>
      <c r="W184" s="33"/>
      <c r="X184" s="33"/>
      <c r="Y184" s="33"/>
      <c r="Z184" s="33"/>
      <c r="AA184" s="33"/>
      <c r="AB184" s="33"/>
      <c r="AC184" s="33"/>
      <c r="AD184" s="33"/>
      <c r="AE184" s="33"/>
      <c r="AR184" s="183" t="s">
        <v>180</v>
      </c>
      <c r="AT184" s="183" t="s">
        <v>137</v>
      </c>
      <c r="AU184" s="183" t="s">
        <v>81</v>
      </c>
      <c r="AY184" s="18" t="s">
        <v>134</v>
      </c>
      <c r="BE184" s="184">
        <f>IF(N184="základní",J184,0)</f>
        <v>4350.4499999999998</v>
      </c>
      <c r="BF184" s="184">
        <f>IF(N184="snížená",J184,0)</f>
        <v>0</v>
      </c>
      <c r="BG184" s="184">
        <f>IF(N184="zákl. přenesená",J184,0)</f>
        <v>0</v>
      </c>
      <c r="BH184" s="184">
        <f>IF(N184="sníž. přenesená",J184,0)</f>
        <v>0</v>
      </c>
      <c r="BI184" s="184">
        <f>IF(N184="nulová",J184,0)</f>
        <v>0</v>
      </c>
      <c r="BJ184" s="18" t="s">
        <v>79</v>
      </c>
      <c r="BK184" s="184">
        <f>ROUND(I184*H184,2)</f>
        <v>4350.4499999999998</v>
      </c>
      <c r="BL184" s="18" t="s">
        <v>180</v>
      </c>
      <c r="BM184" s="183" t="s">
        <v>483</v>
      </c>
    </row>
    <row r="185" s="13" customFormat="1">
      <c r="A185" s="13"/>
      <c r="B185" s="185"/>
      <c r="C185" s="13"/>
      <c r="D185" s="186" t="s">
        <v>159</v>
      </c>
      <c r="E185" s="187" t="s">
        <v>1</v>
      </c>
      <c r="F185" s="188" t="s">
        <v>407</v>
      </c>
      <c r="G185" s="13"/>
      <c r="H185" s="189">
        <v>133.86000000000001</v>
      </c>
      <c r="I185" s="13"/>
      <c r="J185" s="13"/>
      <c r="K185" s="13"/>
      <c r="L185" s="185"/>
      <c r="M185" s="190"/>
      <c r="N185" s="191"/>
      <c r="O185" s="191"/>
      <c r="P185" s="191"/>
      <c r="Q185" s="191"/>
      <c r="R185" s="191"/>
      <c r="S185" s="191"/>
      <c r="T185" s="192"/>
      <c r="U185" s="13"/>
      <c r="V185" s="13"/>
      <c r="W185" s="13"/>
      <c r="X185" s="13"/>
      <c r="Y185" s="13"/>
      <c r="Z185" s="13"/>
      <c r="AA185" s="13"/>
      <c r="AB185" s="13"/>
      <c r="AC185" s="13"/>
      <c r="AD185" s="13"/>
      <c r="AE185" s="13"/>
      <c r="AT185" s="187" t="s">
        <v>159</v>
      </c>
      <c r="AU185" s="187" t="s">
        <v>81</v>
      </c>
      <c r="AV185" s="13" t="s">
        <v>81</v>
      </c>
      <c r="AW185" s="13" t="s">
        <v>27</v>
      </c>
      <c r="AX185" s="13" t="s">
        <v>72</v>
      </c>
      <c r="AY185" s="187" t="s">
        <v>134</v>
      </c>
    </row>
    <row r="186" s="14" customFormat="1">
      <c r="A186" s="14"/>
      <c r="B186" s="207"/>
      <c r="C186" s="14"/>
      <c r="D186" s="186" t="s">
        <v>159</v>
      </c>
      <c r="E186" s="208" t="s">
        <v>1</v>
      </c>
      <c r="F186" s="209" t="s">
        <v>252</v>
      </c>
      <c r="G186" s="14"/>
      <c r="H186" s="210">
        <v>133.86000000000001</v>
      </c>
      <c r="I186" s="14"/>
      <c r="J186" s="14"/>
      <c r="K186" s="14"/>
      <c r="L186" s="207"/>
      <c r="M186" s="211"/>
      <c r="N186" s="212"/>
      <c r="O186" s="212"/>
      <c r="P186" s="212"/>
      <c r="Q186" s="212"/>
      <c r="R186" s="212"/>
      <c r="S186" s="212"/>
      <c r="T186" s="213"/>
      <c r="U186" s="14"/>
      <c r="V186" s="14"/>
      <c r="W186" s="14"/>
      <c r="X186" s="14"/>
      <c r="Y186" s="14"/>
      <c r="Z186" s="14"/>
      <c r="AA186" s="14"/>
      <c r="AB186" s="14"/>
      <c r="AC186" s="14"/>
      <c r="AD186" s="14"/>
      <c r="AE186" s="14"/>
      <c r="AT186" s="208" t="s">
        <v>159</v>
      </c>
      <c r="AU186" s="208" t="s">
        <v>81</v>
      </c>
      <c r="AV186" s="14" t="s">
        <v>141</v>
      </c>
      <c r="AW186" s="14" t="s">
        <v>27</v>
      </c>
      <c r="AX186" s="14" t="s">
        <v>79</v>
      </c>
      <c r="AY186" s="208" t="s">
        <v>134</v>
      </c>
    </row>
    <row r="187" s="2" customFormat="1" ht="16.5" customHeight="1">
      <c r="A187" s="33"/>
      <c r="B187" s="171"/>
      <c r="C187" s="193" t="s">
        <v>484</v>
      </c>
      <c r="D187" s="193" t="s">
        <v>182</v>
      </c>
      <c r="E187" s="194" t="s">
        <v>485</v>
      </c>
      <c r="F187" s="195" t="s">
        <v>486</v>
      </c>
      <c r="G187" s="196" t="s">
        <v>140</v>
      </c>
      <c r="H187" s="197">
        <v>20.481000000000002</v>
      </c>
      <c r="I187" s="198">
        <v>1940</v>
      </c>
      <c r="J187" s="198">
        <f>ROUND(I187*H187,2)</f>
        <v>39733.139999999999</v>
      </c>
      <c r="K187" s="199"/>
      <c r="L187" s="200"/>
      <c r="M187" s="201" t="s">
        <v>1</v>
      </c>
      <c r="N187" s="202" t="s">
        <v>37</v>
      </c>
      <c r="O187" s="181">
        <v>0</v>
      </c>
      <c r="P187" s="181">
        <f>O187*H187</f>
        <v>0</v>
      </c>
      <c r="Q187" s="181">
        <v>0</v>
      </c>
      <c r="R187" s="181">
        <f>Q187*H187</f>
        <v>0</v>
      </c>
      <c r="S187" s="181">
        <v>0</v>
      </c>
      <c r="T187" s="182">
        <f>S187*H187</f>
        <v>0</v>
      </c>
      <c r="U187" s="33"/>
      <c r="V187" s="33"/>
      <c r="W187" s="33"/>
      <c r="X187" s="33"/>
      <c r="Y187" s="33"/>
      <c r="Z187" s="33"/>
      <c r="AA187" s="33"/>
      <c r="AB187" s="33"/>
      <c r="AC187" s="33"/>
      <c r="AD187" s="33"/>
      <c r="AE187" s="33"/>
      <c r="AR187" s="183" t="s">
        <v>185</v>
      </c>
      <c r="AT187" s="183" t="s">
        <v>182</v>
      </c>
      <c r="AU187" s="183" t="s">
        <v>81</v>
      </c>
      <c r="AY187" s="18" t="s">
        <v>134</v>
      </c>
      <c r="BE187" s="184">
        <f>IF(N187="základní",J187,0)</f>
        <v>39733.139999999999</v>
      </c>
      <c r="BF187" s="184">
        <f>IF(N187="snížená",J187,0)</f>
        <v>0</v>
      </c>
      <c r="BG187" s="184">
        <f>IF(N187="zákl. přenesená",J187,0)</f>
        <v>0</v>
      </c>
      <c r="BH187" s="184">
        <f>IF(N187="sníž. přenesená",J187,0)</f>
        <v>0</v>
      </c>
      <c r="BI187" s="184">
        <f>IF(N187="nulová",J187,0)</f>
        <v>0</v>
      </c>
      <c r="BJ187" s="18" t="s">
        <v>79</v>
      </c>
      <c r="BK187" s="184">
        <f>ROUND(I187*H187,2)</f>
        <v>39733.139999999999</v>
      </c>
      <c r="BL187" s="18" t="s">
        <v>180</v>
      </c>
      <c r="BM187" s="183" t="s">
        <v>487</v>
      </c>
    </row>
    <row r="188" s="15" customFormat="1">
      <c r="A188" s="15"/>
      <c r="B188" s="224"/>
      <c r="C188" s="15"/>
      <c r="D188" s="186" t="s">
        <v>159</v>
      </c>
      <c r="E188" s="225" t="s">
        <v>1</v>
      </c>
      <c r="F188" s="226" t="s">
        <v>418</v>
      </c>
      <c r="G188" s="15"/>
      <c r="H188" s="225" t="s">
        <v>1</v>
      </c>
      <c r="I188" s="15"/>
      <c r="J188" s="15"/>
      <c r="K188" s="15"/>
      <c r="L188" s="224"/>
      <c r="M188" s="227"/>
      <c r="N188" s="228"/>
      <c r="O188" s="228"/>
      <c r="P188" s="228"/>
      <c r="Q188" s="228"/>
      <c r="R188" s="228"/>
      <c r="S188" s="228"/>
      <c r="T188" s="229"/>
      <c r="U188" s="15"/>
      <c r="V188" s="15"/>
      <c r="W188" s="15"/>
      <c r="X188" s="15"/>
      <c r="Y188" s="15"/>
      <c r="Z188" s="15"/>
      <c r="AA188" s="15"/>
      <c r="AB188" s="15"/>
      <c r="AC188" s="15"/>
      <c r="AD188" s="15"/>
      <c r="AE188" s="15"/>
      <c r="AT188" s="225" t="s">
        <v>159</v>
      </c>
      <c r="AU188" s="225" t="s">
        <v>81</v>
      </c>
      <c r="AV188" s="15" t="s">
        <v>79</v>
      </c>
      <c r="AW188" s="15" t="s">
        <v>27</v>
      </c>
      <c r="AX188" s="15" t="s">
        <v>72</v>
      </c>
      <c r="AY188" s="225" t="s">
        <v>134</v>
      </c>
    </row>
    <row r="189" s="13" customFormat="1">
      <c r="A189" s="13"/>
      <c r="B189" s="185"/>
      <c r="C189" s="13"/>
      <c r="D189" s="186" t="s">
        <v>159</v>
      </c>
      <c r="E189" s="187" t="s">
        <v>1</v>
      </c>
      <c r="F189" s="188" t="s">
        <v>488</v>
      </c>
      <c r="G189" s="13"/>
      <c r="H189" s="189">
        <v>20.480561238375198</v>
      </c>
      <c r="I189" s="13"/>
      <c r="J189" s="13"/>
      <c r="K189" s="13"/>
      <c r="L189" s="185"/>
      <c r="M189" s="190"/>
      <c r="N189" s="191"/>
      <c r="O189" s="191"/>
      <c r="P189" s="191"/>
      <c r="Q189" s="191"/>
      <c r="R189" s="191"/>
      <c r="S189" s="191"/>
      <c r="T189" s="192"/>
      <c r="U189" s="13"/>
      <c r="V189" s="13"/>
      <c r="W189" s="13"/>
      <c r="X189" s="13"/>
      <c r="Y189" s="13"/>
      <c r="Z189" s="13"/>
      <c r="AA189" s="13"/>
      <c r="AB189" s="13"/>
      <c r="AC189" s="13"/>
      <c r="AD189" s="13"/>
      <c r="AE189" s="13"/>
      <c r="AT189" s="187" t="s">
        <v>159</v>
      </c>
      <c r="AU189" s="187" t="s">
        <v>81</v>
      </c>
      <c r="AV189" s="13" t="s">
        <v>81</v>
      </c>
      <c r="AW189" s="13" t="s">
        <v>27</v>
      </c>
      <c r="AX189" s="13" t="s">
        <v>79</v>
      </c>
      <c r="AY189" s="187" t="s">
        <v>134</v>
      </c>
    </row>
    <row r="190" s="2" customFormat="1" ht="16.5" customHeight="1">
      <c r="A190" s="33"/>
      <c r="B190" s="171"/>
      <c r="C190" s="172" t="s">
        <v>489</v>
      </c>
      <c r="D190" s="172" t="s">
        <v>137</v>
      </c>
      <c r="E190" s="173" t="s">
        <v>490</v>
      </c>
      <c r="F190" s="174" t="s">
        <v>491</v>
      </c>
      <c r="G190" s="175" t="s">
        <v>165</v>
      </c>
      <c r="H190" s="176">
        <v>133.86000000000001</v>
      </c>
      <c r="I190" s="177">
        <v>57.799999999999997</v>
      </c>
      <c r="J190" s="177">
        <f>ROUND(I190*H190,2)</f>
        <v>7737.1099999999997</v>
      </c>
      <c r="K190" s="178"/>
      <c r="L190" s="34"/>
      <c r="M190" s="179" t="s">
        <v>1</v>
      </c>
      <c r="N190" s="180" t="s">
        <v>37</v>
      </c>
      <c r="O190" s="181">
        <v>0</v>
      </c>
      <c r="P190" s="181">
        <f>O190*H190</f>
        <v>0</v>
      </c>
      <c r="Q190" s="181">
        <v>0</v>
      </c>
      <c r="R190" s="181">
        <f>Q190*H190</f>
        <v>0</v>
      </c>
      <c r="S190" s="181">
        <v>0</v>
      </c>
      <c r="T190" s="182">
        <f>S190*H190</f>
        <v>0</v>
      </c>
      <c r="U190" s="33"/>
      <c r="V190" s="33"/>
      <c r="W190" s="33"/>
      <c r="X190" s="33"/>
      <c r="Y190" s="33"/>
      <c r="Z190" s="33"/>
      <c r="AA190" s="33"/>
      <c r="AB190" s="33"/>
      <c r="AC190" s="33"/>
      <c r="AD190" s="33"/>
      <c r="AE190" s="33"/>
      <c r="AR190" s="183" t="s">
        <v>180</v>
      </c>
      <c r="AT190" s="183" t="s">
        <v>137</v>
      </c>
      <c r="AU190" s="183" t="s">
        <v>81</v>
      </c>
      <c r="AY190" s="18" t="s">
        <v>134</v>
      </c>
      <c r="BE190" s="184">
        <f>IF(N190="základní",J190,0)</f>
        <v>7737.1099999999997</v>
      </c>
      <c r="BF190" s="184">
        <f>IF(N190="snížená",J190,0)</f>
        <v>0</v>
      </c>
      <c r="BG190" s="184">
        <f>IF(N190="zákl. přenesená",J190,0)</f>
        <v>0</v>
      </c>
      <c r="BH190" s="184">
        <f>IF(N190="sníž. přenesená",J190,0)</f>
        <v>0</v>
      </c>
      <c r="BI190" s="184">
        <f>IF(N190="nulová",J190,0)</f>
        <v>0</v>
      </c>
      <c r="BJ190" s="18" t="s">
        <v>79</v>
      </c>
      <c r="BK190" s="184">
        <f>ROUND(I190*H190,2)</f>
        <v>7737.1099999999997</v>
      </c>
      <c r="BL190" s="18" t="s">
        <v>180</v>
      </c>
      <c r="BM190" s="183" t="s">
        <v>492</v>
      </c>
    </row>
    <row r="191" s="13" customFormat="1">
      <c r="A191" s="13"/>
      <c r="B191" s="185"/>
      <c r="C191" s="13"/>
      <c r="D191" s="186" t="s">
        <v>159</v>
      </c>
      <c r="E191" s="187" t="s">
        <v>1</v>
      </c>
      <c r="F191" s="188" t="s">
        <v>407</v>
      </c>
      <c r="G191" s="13"/>
      <c r="H191" s="189">
        <v>133.85987737500099</v>
      </c>
      <c r="I191" s="13"/>
      <c r="J191" s="13"/>
      <c r="K191" s="13"/>
      <c r="L191" s="185"/>
      <c r="M191" s="190"/>
      <c r="N191" s="191"/>
      <c r="O191" s="191"/>
      <c r="P191" s="191"/>
      <c r="Q191" s="191"/>
      <c r="R191" s="191"/>
      <c r="S191" s="191"/>
      <c r="T191" s="192"/>
      <c r="U191" s="13"/>
      <c r="V191" s="13"/>
      <c r="W191" s="13"/>
      <c r="X191" s="13"/>
      <c r="Y191" s="13"/>
      <c r="Z191" s="13"/>
      <c r="AA191" s="13"/>
      <c r="AB191" s="13"/>
      <c r="AC191" s="13"/>
      <c r="AD191" s="13"/>
      <c r="AE191" s="13"/>
      <c r="AT191" s="187" t="s">
        <v>159</v>
      </c>
      <c r="AU191" s="187" t="s">
        <v>81</v>
      </c>
      <c r="AV191" s="13" t="s">
        <v>81</v>
      </c>
      <c r="AW191" s="13" t="s">
        <v>27</v>
      </c>
      <c r="AX191" s="13" t="s">
        <v>79</v>
      </c>
      <c r="AY191" s="187" t="s">
        <v>134</v>
      </c>
    </row>
    <row r="192" s="2" customFormat="1" ht="16.5" customHeight="1">
      <c r="A192" s="33"/>
      <c r="B192" s="171"/>
      <c r="C192" s="193" t="s">
        <v>493</v>
      </c>
      <c r="D192" s="193" t="s">
        <v>182</v>
      </c>
      <c r="E192" s="194" t="s">
        <v>494</v>
      </c>
      <c r="F192" s="195" t="s">
        <v>495</v>
      </c>
      <c r="G192" s="196" t="s">
        <v>165</v>
      </c>
      <c r="H192" s="197">
        <v>136.53700000000001</v>
      </c>
      <c r="I192" s="198">
        <v>558</v>
      </c>
      <c r="J192" s="198">
        <f>ROUND(I192*H192,2)</f>
        <v>76187.649999999994</v>
      </c>
      <c r="K192" s="199"/>
      <c r="L192" s="200"/>
      <c r="M192" s="201" t="s">
        <v>1</v>
      </c>
      <c r="N192" s="202" t="s">
        <v>37</v>
      </c>
      <c r="O192" s="181">
        <v>0</v>
      </c>
      <c r="P192" s="181">
        <f>O192*H192</f>
        <v>0</v>
      </c>
      <c r="Q192" s="181">
        <v>0</v>
      </c>
      <c r="R192" s="181">
        <f>Q192*H192</f>
        <v>0</v>
      </c>
      <c r="S192" s="181">
        <v>0</v>
      </c>
      <c r="T192" s="182">
        <f>S192*H192</f>
        <v>0</v>
      </c>
      <c r="U192" s="33"/>
      <c r="V192" s="33"/>
      <c r="W192" s="33"/>
      <c r="X192" s="33"/>
      <c r="Y192" s="33"/>
      <c r="Z192" s="33"/>
      <c r="AA192" s="33"/>
      <c r="AB192" s="33"/>
      <c r="AC192" s="33"/>
      <c r="AD192" s="33"/>
      <c r="AE192" s="33"/>
      <c r="AR192" s="183" t="s">
        <v>185</v>
      </c>
      <c r="AT192" s="183" t="s">
        <v>182</v>
      </c>
      <c r="AU192" s="183" t="s">
        <v>81</v>
      </c>
      <c r="AY192" s="18" t="s">
        <v>134</v>
      </c>
      <c r="BE192" s="184">
        <f>IF(N192="základní",J192,0)</f>
        <v>76187.649999999994</v>
      </c>
      <c r="BF192" s="184">
        <f>IF(N192="snížená",J192,0)</f>
        <v>0</v>
      </c>
      <c r="BG192" s="184">
        <f>IF(N192="zákl. přenesená",J192,0)</f>
        <v>0</v>
      </c>
      <c r="BH192" s="184">
        <f>IF(N192="sníž. přenesená",J192,0)</f>
        <v>0</v>
      </c>
      <c r="BI192" s="184">
        <f>IF(N192="nulová",J192,0)</f>
        <v>0</v>
      </c>
      <c r="BJ192" s="18" t="s">
        <v>79</v>
      </c>
      <c r="BK192" s="184">
        <f>ROUND(I192*H192,2)</f>
        <v>76187.649999999994</v>
      </c>
      <c r="BL192" s="18" t="s">
        <v>180</v>
      </c>
      <c r="BM192" s="183" t="s">
        <v>496</v>
      </c>
    </row>
    <row r="193" s="15" customFormat="1">
      <c r="A193" s="15"/>
      <c r="B193" s="224"/>
      <c r="C193" s="15"/>
      <c r="D193" s="186" t="s">
        <v>159</v>
      </c>
      <c r="E193" s="225" t="s">
        <v>1</v>
      </c>
      <c r="F193" s="226" t="s">
        <v>418</v>
      </c>
      <c r="G193" s="15"/>
      <c r="H193" s="225" t="s">
        <v>1</v>
      </c>
      <c r="I193" s="15"/>
      <c r="J193" s="15"/>
      <c r="K193" s="15"/>
      <c r="L193" s="224"/>
      <c r="M193" s="227"/>
      <c r="N193" s="228"/>
      <c r="O193" s="228"/>
      <c r="P193" s="228"/>
      <c r="Q193" s="228"/>
      <c r="R193" s="228"/>
      <c r="S193" s="228"/>
      <c r="T193" s="229"/>
      <c r="U193" s="15"/>
      <c r="V193" s="15"/>
      <c r="W193" s="15"/>
      <c r="X193" s="15"/>
      <c r="Y193" s="15"/>
      <c r="Z193" s="15"/>
      <c r="AA193" s="15"/>
      <c r="AB193" s="15"/>
      <c r="AC193" s="15"/>
      <c r="AD193" s="15"/>
      <c r="AE193" s="15"/>
      <c r="AT193" s="225" t="s">
        <v>159</v>
      </c>
      <c r="AU193" s="225" t="s">
        <v>81</v>
      </c>
      <c r="AV193" s="15" t="s">
        <v>79</v>
      </c>
      <c r="AW193" s="15" t="s">
        <v>27</v>
      </c>
      <c r="AX193" s="15" t="s">
        <v>72</v>
      </c>
      <c r="AY193" s="225" t="s">
        <v>134</v>
      </c>
    </row>
    <row r="194" s="13" customFormat="1">
      <c r="A194" s="13"/>
      <c r="B194" s="185"/>
      <c r="C194" s="13"/>
      <c r="D194" s="186" t="s">
        <v>159</v>
      </c>
      <c r="E194" s="187" t="s">
        <v>1</v>
      </c>
      <c r="F194" s="188" t="s">
        <v>497</v>
      </c>
      <c r="G194" s="13"/>
      <c r="H194" s="189">
        <v>136.53707492250101</v>
      </c>
      <c r="I194" s="13"/>
      <c r="J194" s="13"/>
      <c r="K194" s="13"/>
      <c r="L194" s="185"/>
      <c r="M194" s="190"/>
      <c r="N194" s="191"/>
      <c r="O194" s="191"/>
      <c r="P194" s="191"/>
      <c r="Q194" s="191"/>
      <c r="R194" s="191"/>
      <c r="S194" s="191"/>
      <c r="T194" s="192"/>
      <c r="U194" s="13"/>
      <c r="V194" s="13"/>
      <c r="W194" s="13"/>
      <c r="X194" s="13"/>
      <c r="Y194" s="13"/>
      <c r="Z194" s="13"/>
      <c r="AA194" s="13"/>
      <c r="AB194" s="13"/>
      <c r="AC194" s="13"/>
      <c r="AD194" s="13"/>
      <c r="AE194" s="13"/>
      <c r="AT194" s="187" t="s">
        <v>159</v>
      </c>
      <c r="AU194" s="187" t="s">
        <v>81</v>
      </c>
      <c r="AV194" s="13" t="s">
        <v>81</v>
      </c>
      <c r="AW194" s="13" t="s">
        <v>27</v>
      </c>
      <c r="AX194" s="13" t="s">
        <v>79</v>
      </c>
      <c r="AY194" s="187" t="s">
        <v>134</v>
      </c>
    </row>
    <row r="195" s="2" customFormat="1" ht="21.75" customHeight="1">
      <c r="A195" s="33"/>
      <c r="B195" s="171"/>
      <c r="C195" s="172" t="s">
        <v>185</v>
      </c>
      <c r="D195" s="172" t="s">
        <v>137</v>
      </c>
      <c r="E195" s="173" t="s">
        <v>196</v>
      </c>
      <c r="F195" s="174" t="s">
        <v>498</v>
      </c>
      <c r="G195" s="175" t="s">
        <v>149</v>
      </c>
      <c r="H195" s="176">
        <v>0.82699999999999996</v>
      </c>
      <c r="I195" s="177">
        <v>894</v>
      </c>
      <c r="J195" s="177">
        <f>ROUND(I195*H195,2)</f>
        <v>739.34000000000003</v>
      </c>
      <c r="K195" s="178"/>
      <c r="L195" s="34"/>
      <c r="M195" s="179" t="s">
        <v>1</v>
      </c>
      <c r="N195" s="180" t="s">
        <v>37</v>
      </c>
      <c r="O195" s="181">
        <v>1.74</v>
      </c>
      <c r="P195" s="181">
        <f>O195*H195</f>
        <v>1.4389799999999999</v>
      </c>
      <c r="Q195" s="181">
        <v>0</v>
      </c>
      <c r="R195" s="181">
        <f>Q195*H195</f>
        <v>0</v>
      </c>
      <c r="S195" s="181">
        <v>0</v>
      </c>
      <c r="T195" s="182">
        <f>S195*H195</f>
        <v>0</v>
      </c>
      <c r="U195" s="33"/>
      <c r="V195" s="33"/>
      <c r="W195" s="33"/>
      <c r="X195" s="33"/>
      <c r="Y195" s="33"/>
      <c r="Z195" s="33"/>
      <c r="AA195" s="33"/>
      <c r="AB195" s="33"/>
      <c r="AC195" s="33"/>
      <c r="AD195" s="33"/>
      <c r="AE195" s="33"/>
      <c r="AR195" s="183" t="s">
        <v>180</v>
      </c>
      <c r="AT195" s="183" t="s">
        <v>137</v>
      </c>
      <c r="AU195" s="183" t="s">
        <v>81</v>
      </c>
      <c r="AY195" s="18" t="s">
        <v>134</v>
      </c>
      <c r="BE195" s="184">
        <f>IF(N195="základní",J195,0)</f>
        <v>739.34000000000003</v>
      </c>
      <c r="BF195" s="184">
        <f>IF(N195="snížená",J195,0)</f>
        <v>0</v>
      </c>
      <c r="BG195" s="184">
        <f>IF(N195="zákl. přenesená",J195,0)</f>
        <v>0</v>
      </c>
      <c r="BH195" s="184">
        <f>IF(N195="sníž. přenesená",J195,0)</f>
        <v>0</v>
      </c>
      <c r="BI195" s="184">
        <f>IF(N195="nulová",J195,0)</f>
        <v>0</v>
      </c>
      <c r="BJ195" s="18" t="s">
        <v>79</v>
      </c>
      <c r="BK195" s="184">
        <f>ROUND(I195*H195,2)</f>
        <v>739.34000000000003</v>
      </c>
      <c r="BL195" s="18" t="s">
        <v>180</v>
      </c>
      <c r="BM195" s="183" t="s">
        <v>499</v>
      </c>
    </row>
    <row r="196" s="2" customFormat="1">
      <c r="A196" s="33"/>
      <c r="B196" s="34"/>
      <c r="C196" s="33"/>
      <c r="D196" s="186" t="s">
        <v>389</v>
      </c>
      <c r="E196" s="33"/>
      <c r="F196" s="218" t="s">
        <v>500</v>
      </c>
      <c r="G196" s="33"/>
      <c r="H196" s="33"/>
      <c r="I196" s="33"/>
      <c r="J196" s="33"/>
      <c r="K196" s="33"/>
      <c r="L196" s="34"/>
      <c r="M196" s="219"/>
      <c r="N196" s="220"/>
      <c r="O196" s="71"/>
      <c r="P196" s="71"/>
      <c r="Q196" s="71"/>
      <c r="R196" s="71"/>
      <c r="S196" s="71"/>
      <c r="T196" s="72"/>
      <c r="U196" s="33"/>
      <c r="V196" s="33"/>
      <c r="W196" s="33"/>
      <c r="X196" s="33"/>
      <c r="Y196" s="33"/>
      <c r="Z196" s="33"/>
      <c r="AA196" s="33"/>
      <c r="AB196" s="33"/>
      <c r="AC196" s="33"/>
      <c r="AD196" s="33"/>
      <c r="AE196" s="33"/>
      <c r="AT196" s="18" t="s">
        <v>389</v>
      </c>
      <c r="AU196" s="18" t="s">
        <v>81</v>
      </c>
    </row>
    <row r="197" s="13" customFormat="1">
      <c r="A197" s="13"/>
      <c r="B197" s="185"/>
      <c r="C197" s="13"/>
      <c r="D197" s="186" t="s">
        <v>159</v>
      </c>
      <c r="E197" s="187" t="s">
        <v>1</v>
      </c>
      <c r="F197" s="188" t="s">
        <v>501</v>
      </c>
      <c r="G197" s="13"/>
      <c r="H197" s="189">
        <v>0.82699999999999996</v>
      </c>
      <c r="I197" s="13"/>
      <c r="J197" s="13"/>
      <c r="K197" s="13"/>
      <c r="L197" s="185"/>
      <c r="M197" s="190"/>
      <c r="N197" s="191"/>
      <c r="O197" s="191"/>
      <c r="P197" s="191"/>
      <c r="Q197" s="191"/>
      <c r="R197" s="191"/>
      <c r="S197" s="191"/>
      <c r="T197" s="192"/>
      <c r="U197" s="13"/>
      <c r="V197" s="13"/>
      <c r="W197" s="13"/>
      <c r="X197" s="13"/>
      <c r="Y197" s="13"/>
      <c r="Z197" s="13"/>
      <c r="AA197" s="13"/>
      <c r="AB197" s="13"/>
      <c r="AC197" s="13"/>
      <c r="AD197" s="13"/>
      <c r="AE197" s="13"/>
      <c r="AT197" s="187" t="s">
        <v>159</v>
      </c>
      <c r="AU197" s="187" t="s">
        <v>81</v>
      </c>
      <c r="AV197" s="13" t="s">
        <v>81</v>
      </c>
      <c r="AW197" s="13" t="s">
        <v>27</v>
      </c>
      <c r="AX197" s="13" t="s">
        <v>79</v>
      </c>
      <c r="AY197" s="187" t="s">
        <v>134</v>
      </c>
    </row>
    <row r="198" s="12" customFormat="1" ht="22.8" customHeight="1">
      <c r="A198" s="12"/>
      <c r="B198" s="159"/>
      <c r="C198" s="12"/>
      <c r="D198" s="160" t="s">
        <v>71</v>
      </c>
      <c r="E198" s="169" t="s">
        <v>502</v>
      </c>
      <c r="F198" s="169" t="s">
        <v>503</v>
      </c>
      <c r="G198" s="12"/>
      <c r="H198" s="12"/>
      <c r="I198" s="12"/>
      <c r="J198" s="170">
        <f>BK198</f>
        <v>3942.5</v>
      </c>
      <c r="K198" s="12"/>
      <c r="L198" s="159"/>
      <c r="M198" s="163"/>
      <c r="N198" s="164"/>
      <c r="O198" s="164"/>
      <c r="P198" s="165">
        <f>SUM(P199:P203)</f>
        <v>0.0058799999999999998</v>
      </c>
      <c r="Q198" s="164"/>
      <c r="R198" s="165">
        <f>SUM(R199:R203)</f>
        <v>0</v>
      </c>
      <c r="S198" s="164"/>
      <c r="T198" s="166">
        <f>SUM(T199:T203)</f>
        <v>0</v>
      </c>
      <c r="U198" s="12"/>
      <c r="V198" s="12"/>
      <c r="W198" s="12"/>
      <c r="X198" s="12"/>
      <c r="Y198" s="12"/>
      <c r="Z198" s="12"/>
      <c r="AA198" s="12"/>
      <c r="AB198" s="12"/>
      <c r="AC198" s="12"/>
      <c r="AD198" s="12"/>
      <c r="AE198" s="12"/>
      <c r="AR198" s="160" t="s">
        <v>81</v>
      </c>
      <c r="AT198" s="167" t="s">
        <v>71</v>
      </c>
      <c r="AU198" s="167" t="s">
        <v>79</v>
      </c>
      <c r="AY198" s="160" t="s">
        <v>134</v>
      </c>
      <c r="BK198" s="168">
        <f>SUM(BK199:BK203)</f>
        <v>3942.5</v>
      </c>
    </row>
    <row r="199" s="2" customFormat="1" ht="16.5" customHeight="1">
      <c r="A199" s="33"/>
      <c r="B199" s="171"/>
      <c r="C199" s="172" t="s">
        <v>504</v>
      </c>
      <c r="D199" s="172" t="s">
        <v>137</v>
      </c>
      <c r="E199" s="173" t="s">
        <v>505</v>
      </c>
      <c r="F199" s="174" t="s">
        <v>506</v>
      </c>
      <c r="G199" s="175" t="s">
        <v>507</v>
      </c>
      <c r="H199" s="176">
        <v>2</v>
      </c>
      <c r="I199" s="177">
        <v>1970</v>
      </c>
      <c r="J199" s="177">
        <f>ROUND(I199*H199,2)</f>
        <v>3940</v>
      </c>
      <c r="K199" s="178"/>
      <c r="L199" s="34"/>
      <c r="M199" s="179" t="s">
        <v>1</v>
      </c>
      <c r="N199" s="180" t="s">
        <v>37</v>
      </c>
      <c r="O199" s="181">
        <v>0</v>
      </c>
      <c r="P199" s="181">
        <f>O199*H199</f>
        <v>0</v>
      </c>
      <c r="Q199" s="181">
        <v>0</v>
      </c>
      <c r="R199" s="181">
        <f>Q199*H199</f>
        <v>0</v>
      </c>
      <c r="S199" s="181">
        <v>0</v>
      </c>
      <c r="T199" s="182">
        <f>S199*H199</f>
        <v>0</v>
      </c>
      <c r="U199" s="33"/>
      <c r="V199" s="33"/>
      <c r="W199" s="33"/>
      <c r="X199" s="33"/>
      <c r="Y199" s="33"/>
      <c r="Z199" s="33"/>
      <c r="AA199" s="33"/>
      <c r="AB199" s="33"/>
      <c r="AC199" s="33"/>
      <c r="AD199" s="33"/>
      <c r="AE199" s="33"/>
      <c r="AR199" s="183" t="s">
        <v>180</v>
      </c>
      <c r="AT199" s="183" t="s">
        <v>137</v>
      </c>
      <c r="AU199" s="183" t="s">
        <v>81</v>
      </c>
      <c r="AY199" s="18" t="s">
        <v>134</v>
      </c>
      <c r="BE199" s="184">
        <f>IF(N199="základní",J199,0)</f>
        <v>3940</v>
      </c>
      <c r="BF199" s="184">
        <f>IF(N199="snížená",J199,0)</f>
        <v>0</v>
      </c>
      <c r="BG199" s="184">
        <f>IF(N199="zákl. přenesená",J199,0)</f>
        <v>0</v>
      </c>
      <c r="BH199" s="184">
        <f>IF(N199="sníž. přenesená",J199,0)</f>
        <v>0</v>
      </c>
      <c r="BI199" s="184">
        <f>IF(N199="nulová",J199,0)</f>
        <v>0</v>
      </c>
      <c r="BJ199" s="18" t="s">
        <v>79</v>
      </c>
      <c r="BK199" s="184">
        <f>ROUND(I199*H199,2)</f>
        <v>3940</v>
      </c>
      <c r="BL199" s="18" t="s">
        <v>180</v>
      </c>
      <c r="BM199" s="183" t="s">
        <v>508</v>
      </c>
    </row>
    <row r="200" s="13" customFormat="1">
      <c r="A200" s="13"/>
      <c r="B200" s="185"/>
      <c r="C200" s="13"/>
      <c r="D200" s="186" t="s">
        <v>159</v>
      </c>
      <c r="E200" s="187" t="s">
        <v>1</v>
      </c>
      <c r="F200" s="188" t="s">
        <v>81</v>
      </c>
      <c r="G200" s="13"/>
      <c r="H200" s="189">
        <v>2</v>
      </c>
      <c r="I200" s="13"/>
      <c r="J200" s="13"/>
      <c r="K200" s="13"/>
      <c r="L200" s="185"/>
      <c r="M200" s="190"/>
      <c r="N200" s="191"/>
      <c r="O200" s="191"/>
      <c r="P200" s="191"/>
      <c r="Q200" s="191"/>
      <c r="R200" s="191"/>
      <c r="S200" s="191"/>
      <c r="T200" s="192"/>
      <c r="U200" s="13"/>
      <c r="V200" s="13"/>
      <c r="W200" s="13"/>
      <c r="X200" s="13"/>
      <c r="Y200" s="13"/>
      <c r="Z200" s="13"/>
      <c r="AA200" s="13"/>
      <c r="AB200" s="13"/>
      <c r="AC200" s="13"/>
      <c r="AD200" s="13"/>
      <c r="AE200" s="13"/>
      <c r="AT200" s="187" t="s">
        <v>159</v>
      </c>
      <c r="AU200" s="187" t="s">
        <v>81</v>
      </c>
      <c r="AV200" s="13" t="s">
        <v>81</v>
      </c>
      <c r="AW200" s="13" t="s">
        <v>27</v>
      </c>
      <c r="AX200" s="13" t="s">
        <v>79</v>
      </c>
      <c r="AY200" s="187" t="s">
        <v>134</v>
      </c>
    </row>
    <row r="201" s="2" customFormat="1" ht="21.75" customHeight="1">
      <c r="A201" s="33"/>
      <c r="B201" s="171"/>
      <c r="C201" s="172" t="s">
        <v>509</v>
      </c>
      <c r="D201" s="172" t="s">
        <v>137</v>
      </c>
      <c r="E201" s="173" t="s">
        <v>510</v>
      </c>
      <c r="F201" s="174" t="s">
        <v>511</v>
      </c>
      <c r="G201" s="175" t="s">
        <v>149</v>
      </c>
      <c r="H201" s="176">
        <v>0.0040000000000000001</v>
      </c>
      <c r="I201" s="177">
        <v>624</v>
      </c>
      <c r="J201" s="177">
        <f>ROUND(I201*H201,2)</f>
        <v>2.5</v>
      </c>
      <c r="K201" s="178"/>
      <c r="L201" s="34"/>
      <c r="M201" s="179" t="s">
        <v>1</v>
      </c>
      <c r="N201" s="180" t="s">
        <v>37</v>
      </c>
      <c r="O201" s="181">
        <v>1.47</v>
      </c>
      <c r="P201" s="181">
        <f>O201*H201</f>
        <v>0.0058799999999999998</v>
      </c>
      <c r="Q201" s="181">
        <v>0</v>
      </c>
      <c r="R201" s="181">
        <f>Q201*H201</f>
        <v>0</v>
      </c>
      <c r="S201" s="181">
        <v>0</v>
      </c>
      <c r="T201" s="182">
        <f>S201*H201</f>
        <v>0</v>
      </c>
      <c r="U201" s="33"/>
      <c r="V201" s="33"/>
      <c r="W201" s="33"/>
      <c r="X201" s="33"/>
      <c r="Y201" s="33"/>
      <c r="Z201" s="33"/>
      <c r="AA201" s="33"/>
      <c r="AB201" s="33"/>
      <c r="AC201" s="33"/>
      <c r="AD201" s="33"/>
      <c r="AE201" s="33"/>
      <c r="AR201" s="183" t="s">
        <v>180</v>
      </c>
      <c r="AT201" s="183" t="s">
        <v>137</v>
      </c>
      <c r="AU201" s="183" t="s">
        <v>81</v>
      </c>
      <c r="AY201" s="18" t="s">
        <v>134</v>
      </c>
      <c r="BE201" s="184">
        <f>IF(N201="základní",J201,0)</f>
        <v>2.5</v>
      </c>
      <c r="BF201" s="184">
        <f>IF(N201="snížená",J201,0)</f>
        <v>0</v>
      </c>
      <c r="BG201" s="184">
        <f>IF(N201="zákl. přenesená",J201,0)</f>
        <v>0</v>
      </c>
      <c r="BH201" s="184">
        <f>IF(N201="sníž. přenesená",J201,0)</f>
        <v>0</v>
      </c>
      <c r="BI201" s="184">
        <f>IF(N201="nulová",J201,0)</f>
        <v>0</v>
      </c>
      <c r="BJ201" s="18" t="s">
        <v>79</v>
      </c>
      <c r="BK201" s="184">
        <f>ROUND(I201*H201,2)</f>
        <v>2.5</v>
      </c>
      <c r="BL201" s="18" t="s">
        <v>180</v>
      </c>
      <c r="BM201" s="183" t="s">
        <v>512</v>
      </c>
    </row>
    <row r="202" s="2" customFormat="1">
      <c r="A202" s="33"/>
      <c r="B202" s="34"/>
      <c r="C202" s="33"/>
      <c r="D202" s="186" t="s">
        <v>389</v>
      </c>
      <c r="E202" s="33"/>
      <c r="F202" s="218" t="s">
        <v>513</v>
      </c>
      <c r="G202" s="33"/>
      <c r="H202" s="33"/>
      <c r="I202" s="33"/>
      <c r="J202" s="33"/>
      <c r="K202" s="33"/>
      <c r="L202" s="34"/>
      <c r="M202" s="219"/>
      <c r="N202" s="220"/>
      <c r="O202" s="71"/>
      <c r="P202" s="71"/>
      <c r="Q202" s="71"/>
      <c r="R202" s="71"/>
      <c r="S202" s="71"/>
      <c r="T202" s="72"/>
      <c r="U202" s="33"/>
      <c r="V202" s="33"/>
      <c r="W202" s="33"/>
      <c r="X202" s="33"/>
      <c r="Y202" s="33"/>
      <c r="Z202" s="33"/>
      <c r="AA202" s="33"/>
      <c r="AB202" s="33"/>
      <c r="AC202" s="33"/>
      <c r="AD202" s="33"/>
      <c r="AE202" s="33"/>
      <c r="AT202" s="18" t="s">
        <v>389</v>
      </c>
      <c r="AU202" s="18" t="s">
        <v>81</v>
      </c>
    </row>
    <row r="203" s="13" customFormat="1">
      <c r="A203" s="13"/>
      <c r="B203" s="185"/>
      <c r="C203" s="13"/>
      <c r="D203" s="186" t="s">
        <v>159</v>
      </c>
      <c r="E203" s="187" t="s">
        <v>1</v>
      </c>
      <c r="F203" s="188" t="s">
        <v>514</v>
      </c>
      <c r="G203" s="13"/>
      <c r="H203" s="189">
        <v>0.0040000000000000001</v>
      </c>
      <c r="I203" s="13"/>
      <c r="J203" s="13"/>
      <c r="K203" s="13"/>
      <c r="L203" s="185"/>
      <c r="M203" s="190"/>
      <c r="N203" s="191"/>
      <c r="O203" s="191"/>
      <c r="P203" s="191"/>
      <c r="Q203" s="191"/>
      <c r="R203" s="191"/>
      <c r="S203" s="191"/>
      <c r="T203" s="192"/>
      <c r="U203" s="13"/>
      <c r="V203" s="13"/>
      <c r="W203" s="13"/>
      <c r="X203" s="13"/>
      <c r="Y203" s="13"/>
      <c r="Z203" s="13"/>
      <c r="AA203" s="13"/>
      <c r="AB203" s="13"/>
      <c r="AC203" s="13"/>
      <c r="AD203" s="13"/>
      <c r="AE203" s="13"/>
      <c r="AT203" s="187" t="s">
        <v>159</v>
      </c>
      <c r="AU203" s="187" t="s">
        <v>81</v>
      </c>
      <c r="AV203" s="13" t="s">
        <v>81</v>
      </c>
      <c r="AW203" s="13" t="s">
        <v>27</v>
      </c>
      <c r="AX203" s="13" t="s">
        <v>79</v>
      </c>
      <c r="AY203" s="187" t="s">
        <v>134</v>
      </c>
    </row>
    <row r="204" s="12" customFormat="1" ht="22.8" customHeight="1">
      <c r="A204" s="12"/>
      <c r="B204" s="159"/>
      <c r="C204" s="12"/>
      <c r="D204" s="160" t="s">
        <v>71</v>
      </c>
      <c r="E204" s="169" t="s">
        <v>336</v>
      </c>
      <c r="F204" s="169" t="s">
        <v>337</v>
      </c>
      <c r="G204" s="12"/>
      <c r="H204" s="12"/>
      <c r="I204" s="12"/>
      <c r="J204" s="170">
        <f>BK204</f>
        <v>6544.9300000000003</v>
      </c>
      <c r="K204" s="12"/>
      <c r="L204" s="159"/>
      <c r="M204" s="163"/>
      <c r="N204" s="164"/>
      <c r="O204" s="164"/>
      <c r="P204" s="165">
        <f>SUM(P205:P208)</f>
        <v>0</v>
      </c>
      <c r="Q204" s="164"/>
      <c r="R204" s="165">
        <f>SUM(R205:R208)</f>
        <v>0</v>
      </c>
      <c r="S204" s="164"/>
      <c r="T204" s="166">
        <f>SUM(T205:T208)</f>
        <v>0</v>
      </c>
      <c r="U204" s="12"/>
      <c r="V204" s="12"/>
      <c r="W204" s="12"/>
      <c r="X204" s="12"/>
      <c r="Y204" s="12"/>
      <c r="Z204" s="12"/>
      <c r="AA204" s="12"/>
      <c r="AB204" s="12"/>
      <c r="AC204" s="12"/>
      <c r="AD204" s="12"/>
      <c r="AE204" s="12"/>
      <c r="AR204" s="160" t="s">
        <v>81</v>
      </c>
      <c r="AT204" s="167" t="s">
        <v>71</v>
      </c>
      <c r="AU204" s="167" t="s">
        <v>79</v>
      </c>
      <c r="AY204" s="160" t="s">
        <v>134</v>
      </c>
      <c r="BK204" s="168">
        <f>SUM(BK205:BK208)</f>
        <v>6544.9300000000003</v>
      </c>
    </row>
    <row r="205" s="2" customFormat="1" ht="16.5" customHeight="1">
      <c r="A205" s="33"/>
      <c r="B205" s="171"/>
      <c r="C205" s="172" t="s">
        <v>515</v>
      </c>
      <c r="D205" s="172" t="s">
        <v>137</v>
      </c>
      <c r="E205" s="173" t="s">
        <v>338</v>
      </c>
      <c r="F205" s="174" t="s">
        <v>339</v>
      </c>
      <c r="G205" s="175" t="s">
        <v>165</v>
      </c>
      <c r="H205" s="176">
        <v>126.34999999999999</v>
      </c>
      <c r="I205" s="177">
        <v>15.4</v>
      </c>
      <c r="J205" s="177">
        <f>ROUND(I205*H205,2)</f>
        <v>1945.79</v>
      </c>
      <c r="K205" s="178"/>
      <c r="L205" s="34"/>
      <c r="M205" s="179" t="s">
        <v>1</v>
      </c>
      <c r="N205" s="180" t="s">
        <v>37</v>
      </c>
      <c r="O205" s="181">
        <v>0</v>
      </c>
      <c r="P205" s="181">
        <f>O205*H205</f>
        <v>0</v>
      </c>
      <c r="Q205" s="181">
        <v>0</v>
      </c>
      <c r="R205" s="181">
        <f>Q205*H205</f>
        <v>0</v>
      </c>
      <c r="S205" s="181">
        <v>0</v>
      </c>
      <c r="T205" s="182">
        <f>S205*H205</f>
        <v>0</v>
      </c>
      <c r="U205" s="33"/>
      <c r="V205" s="33"/>
      <c r="W205" s="33"/>
      <c r="X205" s="33"/>
      <c r="Y205" s="33"/>
      <c r="Z205" s="33"/>
      <c r="AA205" s="33"/>
      <c r="AB205" s="33"/>
      <c r="AC205" s="33"/>
      <c r="AD205" s="33"/>
      <c r="AE205" s="33"/>
      <c r="AR205" s="183" t="s">
        <v>180</v>
      </c>
      <c r="AT205" s="183" t="s">
        <v>137</v>
      </c>
      <c r="AU205" s="183" t="s">
        <v>81</v>
      </c>
      <c r="AY205" s="18" t="s">
        <v>134</v>
      </c>
      <c r="BE205" s="184">
        <f>IF(N205="základní",J205,0)</f>
        <v>1945.79</v>
      </c>
      <c r="BF205" s="184">
        <f>IF(N205="snížená",J205,0)</f>
        <v>0</v>
      </c>
      <c r="BG205" s="184">
        <f>IF(N205="zákl. přenesená",J205,0)</f>
        <v>0</v>
      </c>
      <c r="BH205" s="184">
        <f>IF(N205="sníž. přenesená",J205,0)</f>
        <v>0</v>
      </c>
      <c r="BI205" s="184">
        <f>IF(N205="nulová",J205,0)</f>
        <v>0</v>
      </c>
      <c r="BJ205" s="18" t="s">
        <v>79</v>
      </c>
      <c r="BK205" s="184">
        <f>ROUND(I205*H205,2)</f>
        <v>1945.79</v>
      </c>
      <c r="BL205" s="18" t="s">
        <v>180</v>
      </c>
      <c r="BM205" s="183" t="s">
        <v>516</v>
      </c>
    </row>
    <row r="206" s="13" customFormat="1">
      <c r="A206" s="13"/>
      <c r="B206" s="185"/>
      <c r="C206" s="13"/>
      <c r="D206" s="186" t="s">
        <v>159</v>
      </c>
      <c r="E206" s="187" t="s">
        <v>1</v>
      </c>
      <c r="F206" s="188" t="s">
        <v>440</v>
      </c>
      <c r="G206" s="13"/>
      <c r="H206" s="189">
        <v>126.34999999999999</v>
      </c>
      <c r="I206" s="13"/>
      <c r="J206" s="13"/>
      <c r="K206" s="13"/>
      <c r="L206" s="185"/>
      <c r="M206" s="190"/>
      <c r="N206" s="191"/>
      <c r="O206" s="191"/>
      <c r="P206" s="191"/>
      <c r="Q206" s="191"/>
      <c r="R206" s="191"/>
      <c r="S206" s="191"/>
      <c r="T206" s="192"/>
      <c r="U206" s="13"/>
      <c r="V206" s="13"/>
      <c r="W206" s="13"/>
      <c r="X206" s="13"/>
      <c r="Y206" s="13"/>
      <c r="Z206" s="13"/>
      <c r="AA206" s="13"/>
      <c r="AB206" s="13"/>
      <c r="AC206" s="13"/>
      <c r="AD206" s="13"/>
      <c r="AE206" s="13"/>
      <c r="AT206" s="187" t="s">
        <v>159</v>
      </c>
      <c r="AU206" s="187" t="s">
        <v>81</v>
      </c>
      <c r="AV206" s="13" t="s">
        <v>81</v>
      </c>
      <c r="AW206" s="13" t="s">
        <v>27</v>
      </c>
      <c r="AX206" s="13" t="s">
        <v>79</v>
      </c>
      <c r="AY206" s="187" t="s">
        <v>134</v>
      </c>
    </row>
    <row r="207" s="2" customFormat="1" ht="16.5" customHeight="1">
      <c r="A207" s="33"/>
      <c r="B207" s="171"/>
      <c r="C207" s="172" t="s">
        <v>517</v>
      </c>
      <c r="D207" s="172" t="s">
        <v>137</v>
      </c>
      <c r="E207" s="173" t="s">
        <v>343</v>
      </c>
      <c r="F207" s="174" t="s">
        <v>344</v>
      </c>
      <c r="G207" s="175" t="s">
        <v>165</v>
      </c>
      <c r="H207" s="176">
        <v>126.34999999999999</v>
      </c>
      <c r="I207" s="177">
        <v>36.399999999999999</v>
      </c>
      <c r="J207" s="177">
        <f>ROUND(I207*H207,2)</f>
        <v>4599.1400000000003</v>
      </c>
      <c r="K207" s="178"/>
      <c r="L207" s="34"/>
      <c r="M207" s="179" t="s">
        <v>1</v>
      </c>
      <c r="N207" s="180" t="s">
        <v>37</v>
      </c>
      <c r="O207" s="181">
        <v>0</v>
      </c>
      <c r="P207" s="181">
        <f>O207*H207</f>
        <v>0</v>
      </c>
      <c r="Q207" s="181">
        <v>0</v>
      </c>
      <c r="R207" s="181">
        <f>Q207*H207</f>
        <v>0</v>
      </c>
      <c r="S207" s="181">
        <v>0</v>
      </c>
      <c r="T207" s="182">
        <f>S207*H207</f>
        <v>0</v>
      </c>
      <c r="U207" s="33"/>
      <c r="V207" s="33"/>
      <c r="W207" s="33"/>
      <c r="X207" s="33"/>
      <c r="Y207" s="33"/>
      <c r="Z207" s="33"/>
      <c r="AA207" s="33"/>
      <c r="AB207" s="33"/>
      <c r="AC207" s="33"/>
      <c r="AD207" s="33"/>
      <c r="AE207" s="33"/>
      <c r="AR207" s="183" t="s">
        <v>180</v>
      </c>
      <c r="AT207" s="183" t="s">
        <v>137</v>
      </c>
      <c r="AU207" s="183" t="s">
        <v>81</v>
      </c>
      <c r="AY207" s="18" t="s">
        <v>134</v>
      </c>
      <c r="BE207" s="184">
        <f>IF(N207="základní",J207,0)</f>
        <v>4599.1400000000003</v>
      </c>
      <c r="BF207" s="184">
        <f>IF(N207="snížená",J207,0)</f>
        <v>0</v>
      </c>
      <c r="BG207" s="184">
        <f>IF(N207="zákl. přenesená",J207,0)</f>
        <v>0</v>
      </c>
      <c r="BH207" s="184">
        <f>IF(N207="sníž. přenesená",J207,0)</f>
        <v>0</v>
      </c>
      <c r="BI207" s="184">
        <f>IF(N207="nulová",J207,0)</f>
        <v>0</v>
      </c>
      <c r="BJ207" s="18" t="s">
        <v>79</v>
      </c>
      <c r="BK207" s="184">
        <f>ROUND(I207*H207,2)</f>
        <v>4599.1400000000003</v>
      </c>
      <c r="BL207" s="18" t="s">
        <v>180</v>
      </c>
      <c r="BM207" s="183" t="s">
        <v>518</v>
      </c>
    </row>
    <row r="208" s="13" customFormat="1">
      <c r="A208" s="13"/>
      <c r="B208" s="185"/>
      <c r="C208" s="13"/>
      <c r="D208" s="186" t="s">
        <v>159</v>
      </c>
      <c r="E208" s="187" t="s">
        <v>1</v>
      </c>
      <c r="F208" s="188" t="s">
        <v>440</v>
      </c>
      <c r="G208" s="13"/>
      <c r="H208" s="189">
        <v>126.34999999999999</v>
      </c>
      <c r="I208" s="13"/>
      <c r="J208" s="13"/>
      <c r="K208" s="13"/>
      <c r="L208" s="185"/>
      <c r="M208" s="214"/>
      <c r="N208" s="215"/>
      <c r="O208" s="215"/>
      <c r="P208" s="215"/>
      <c r="Q208" s="215"/>
      <c r="R208" s="215"/>
      <c r="S208" s="215"/>
      <c r="T208" s="216"/>
      <c r="U208" s="13"/>
      <c r="V208" s="13"/>
      <c r="W208" s="13"/>
      <c r="X208" s="13"/>
      <c r="Y208" s="13"/>
      <c r="Z208" s="13"/>
      <c r="AA208" s="13"/>
      <c r="AB208" s="13"/>
      <c r="AC208" s="13"/>
      <c r="AD208" s="13"/>
      <c r="AE208" s="13"/>
      <c r="AT208" s="187" t="s">
        <v>159</v>
      </c>
      <c r="AU208" s="187" t="s">
        <v>81</v>
      </c>
      <c r="AV208" s="13" t="s">
        <v>81</v>
      </c>
      <c r="AW208" s="13" t="s">
        <v>27</v>
      </c>
      <c r="AX208" s="13" t="s">
        <v>79</v>
      </c>
      <c r="AY208" s="187" t="s">
        <v>134</v>
      </c>
    </row>
    <row r="209" s="2" customFormat="1" ht="6.96" customHeight="1">
      <c r="A209" s="33"/>
      <c r="B209" s="54"/>
      <c r="C209" s="55"/>
      <c r="D209" s="55"/>
      <c r="E209" s="55"/>
      <c r="F209" s="55"/>
      <c r="G209" s="55"/>
      <c r="H209" s="55"/>
      <c r="I209" s="55"/>
      <c r="J209" s="55"/>
      <c r="K209" s="55"/>
      <c r="L209" s="34"/>
      <c r="M209" s="33"/>
      <c r="O209" s="33"/>
      <c r="P209" s="33"/>
      <c r="Q209" s="33"/>
      <c r="R209" s="33"/>
      <c r="S209" s="33"/>
      <c r="T209" s="33"/>
      <c r="U209" s="33"/>
      <c r="V209" s="33"/>
      <c r="W209" s="33"/>
      <c r="X209" s="33"/>
      <c r="Y209" s="33"/>
      <c r="Z209" s="33"/>
      <c r="AA209" s="33"/>
      <c r="AB209" s="33"/>
      <c r="AC209" s="33"/>
      <c r="AD209" s="33"/>
      <c r="AE209" s="33"/>
    </row>
  </sheetData>
  <autoFilter ref="C128:K208"/>
  <mergeCells count="8">
    <mergeCell ref="E7:H7"/>
    <mergeCell ref="E9:H9"/>
    <mergeCell ref="E27:H27"/>
    <mergeCell ref="E85:H85"/>
    <mergeCell ref="E87:H87"/>
    <mergeCell ref="E119:H119"/>
    <mergeCell ref="E121:H12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25" style="1" customWidth="1"/>
    <col min="4" max="4" width="130.832" style="1" customWidth="1"/>
    <col min="5" max="5" width="13.33203" style="1" customWidth="1"/>
    <col min="6" max="6" width="20" style="1" customWidth="1"/>
    <col min="7" max="7" width="1.667969" style="1" customWidth="1"/>
    <col min="8" max="8" width="8.332031" style="1" customWidth="1"/>
  </cols>
  <sheetData>
    <row r="1" s="1" customFormat="1" ht="11.28" customHeight="1"/>
    <row r="2" s="1" customFormat="1" ht="36.96" customHeight="1"/>
    <row r="3" s="1" customFormat="1" ht="6.96" customHeight="1">
      <c r="B3" s="19"/>
      <c r="C3" s="20"/>
      <c r="D3" s="20"/>
      <c r="E3" s="20"/>
      <c r="F3" s="20"/>
      <c r="G3" s="20"/>
      <c r="H3" s="21"/>
    </row>
    <row r="4" s="1" customFormat="1" ht="24.96" customHeight="1">
      <c r="B4" s="21"/>
      <c r="C4" s="22" t="s">
        <v>519</v>
      </c>
      <c r="H4" s="21"/>
    </row>
    <row r="5" s="1" customFormat="1" ht="12" customHeight="1">
      <c r="B5" s="21"/>
      <c r="C5" s="24" t="s">
        <v>12</v>
      </c>
      <c r="D5" s="29" t="s">
        <v>13</v>
      </c>
      <c r="E5" s="1"/>
      <c r="F5" s="1"/>
      <c r="H5" s="21"/>
    </row>
    <row r="6" s="1" customFormat="1" ht="36.96" customHeight="1">
      <c r="B6" s="21"/>
      <c r="C6" s="26" t="s">
        <v>14</v>
      </c>
      <c r="D6" s="27" t="s">
        <v>15</v>
      </c>
      <c r="E6" s="1"/>
      <c r="F6" s="1"/>
      <c r="H6" s="21"/>
    </row>
    <row r="7" s="1" customFormat="1" ht="16.5" customHeight="1">
      <c r="B7" s="21"/>
      <c r="C7" s="28" t="s">
        <v>20</v>
      </c>
      <c r="D7" s="63" t="str">
        <f>'Rekapitulace stavby'!AN8</f>
        <v>12. 5. 2020</v>
      </c>
      <c r="H7" s="21"/>
    </row>
    <row r="8" s="2" customFormat="1" ht="10.8" customHeight="1">
      <c r="A8" s="33"/>
      <c r="B8" s="34"/>
      <c r="C8" s="33"/>
      <c r="D8" s="33"/>
      <c r="E8" s="33"/>
      <c r="F8" s="33"/>
      <c r="G8" s="33"/>
      <c r="H8" s="34"/>
    </row>
    <row r="9" s="11" customFormat="1" ht="29.28" customHeight="1">
      <c r="A9" s="148"/>
      <c r="B9" s="149"/>
      <c r="C9" s="150" t="s">
        <v>53</v>
      </c>
      <c r="D9" s="151" t="s">
        <v>54</v>
      </c>
      <c r="E9" s="151" t="s">
        <v>121</v>
      </c>
      <c r="F9" s="152" t="s">
        <v>520</v>
      </c>
      <c r="G9" s="148"/>
      <c r="H9" s="149"/>
    </row>
    <row r="10" s="2" customFormat="1" ht="26.4" customHeight="1">
      <c r="A10" s="33"/>
      <c r="B10" s="34"/>
      <c r="C10" s="230" t="s">
        <v>521</v>
      </c>
      <c r="D10" s="230" t="s">
        <v>92</v>
      </c>
      <c r="E10" s="33"/>
      <c r="F10" s="33"/>
      <c r="G10" s="33"/>
      <c r="H10" s="34"/>
    </row>
    <row r="11" s="2" customFormat="1" ht="16.8" customHeight="1">
      <c r="A11" s="33"/>
      <c r="B11" s="34"/>
      <c r="C11" s="231" t="s">
        <v>379</v>
      </c>
      <c r="D11" s="232" t="s">
        <v>380</v>
      </c>
      <c r="E11" s="233" t="s">
        <v>165</v>
      </c>
      <c r="F11" s="234">
        <v>113.170984086151</v>
      </c>
      <c r="G11" s="33"/>
      <c r="H11" s="34"/>
    </row>
    <row r="12" s="2" customFormat="1" ht="16.8" customHeight="1">
      <c r="A12" s="33"/>
      <c r="B12" s="34"/>
      <c r="C12" s="235" t="s">
        <v>1</v>
      </c>
      <c r="D12" s="235" t="s">
        <v>522</v>
      </c>
      <c r="E12" s="18" t="s">
        <v>1</v>
      </c>
      <c r="F12" s="236">
        <v>0</v>
      </c>
      <c r="G12" s="33"/>
      <c r="H12" s="34"/>
    </row>
    <row r="13" s="2" customFormat="1" ht="16.8" customHeight="1">
      <c r="A13" s="33"/>
      <c r="B13" s="34"/>
      <c r="C13" s="235" t="s">
        <v>1</v>
      </c>
      <c r="D13" s="235" t="s">
        <v>523</v>
      </c>
      <c r="E13" s="18" t="s">
        <v>1</v>
      </c>
      <c r="F13" s="236">
        <v>0</v>
      </c>
      <c r="G13" s="33"/>
      <c r="H13" s="34"/>
    </row>
    <row r="14" s="2" customFormat="1" ht="16.8" customHeight="1">
      <c r="A14" s="33"/>
      <c r="B14" s="34"/>
      <c r="C14" s="235" t="s">
        <v>1</v>
      </c>
      <c r="D14" s="235" t="s">
        <v>524</v>
      </c>
      <c r="E14" s="18" t="s">
        <v>1</v>
      </c>
      <c r="F14" s="236">
        <v>0</v>
      </c>
      <c r="G14" s="33"/>
      <c r="H14" s="34"/>
    </row>
    <row r="15" s="2" customFormat="1" ht="16.8" customHeight="1">
      <c r="A15" s="33"/>
      <c r="B15" s="34"/>
      <c r="C15" s="235" t="s">
        <v>1</v>
      </c>
      <c r="D15" s="235" t="s">
        <v>525</v>
      </c>
      <c r="E15" s="18" t="s">
        <v>1</v>
      </c>
      <c r="F15" s="236">
        <v>0</v>
      </c>
      <c r="G15" s="33"/>
      <c r="H15" s="34"/>
    </row>
    <row r="16" s="2" customFormat="1" ht="16.8" customHeight="1">
      <c r="A16" s="33"/>
      <c r="B16" s="34"/>
      <c r="C16" s="235" t="s">
        <v>1</v>
      </c>
      <c r="D16" s="235" t="s">
        <v>1</v>
      </c>
      <c r="E16" s="18" t="s">
        <v>1</v>
      </c>
      <c r="F16" s="236">
        <v>0</v>
      </c>
      <c r="G16" s="33"/>
      <c r="H16" s="34"/>
    </row>
    <row r="17" s="2" customFormat="1" ht="16.8" customHeight="1">
      <c r="A17" s="33"/>
      <c r="B17" s="34"/>
      <c r="C17" s="235" t="s">
        <v>1</v>
      </c>
      <c r="D17" s="235" t="s">
        <v>526</v>
      </c>
      <c r="E17" s="18" t="s">
        <v>1</v>
      </c>
      <c r="F17" s="236">
        <v>11.7384000000015</v>
      </c>
      <c r="G17" s="33"/>
      <c r="H17" s="34"/>
    </row>
    <row r="18" s="2" customFormat="1" ht="16.8" customHeight="1">
      <c r="A18" s="33"/>
      <c r="B18" s="34"/>
      <c r="C18" s="235" t="s">
        <v>1</v>
      </c>
      <c r="D18" s="235" t="s">
        <v>527</v>
      </c>
      <c r="E18" s="18" t="s">
        <v>1</v>
      </c>
      <c r="F18" s="236">
        <v>6.30781724762753</v>
      </c>
      <c r="G18" s="33"/>
      <c r="H18" s="34"/>
    </row>
    <row r="19" s="2" customFormat="1" ht="16.8" customHeight="1">
      <c r="A19" s="33"/>
      <c r="B19" s="34"/>
      <c r="C19" s="235" t="s">
        <v>1</v>
      </c>
      <c r="D19" s="235" t="s">
        <v>528</v>
      </c>
      <c r="E19" s="18" t="s">
        <v>1</v>
      </c>
      <c r="F19" s="236">
        <v>6.3079767429125999</v>
      </c>
      <c r="G19" s="33"/>
      <c r="H19" s="34"/>
    </row>
    <row r="20" s="2" customFormat="1" ht="16.8" customHeight="1">
      <c r="A20" s="33"/>
      <c r="B20" s="34"/>
      <c r="C20" s="235" t="s">
        <v>1</v>
      </c>
      <c r="D20" s="235" t="s">
        <v>529</v>
      </c>
      <c r="E20" s="18" t="s">
        <v>1</v>
      </c>
      <c r="F20" s="236">
        <v>11.140859174360299</v>
      </c>
      <c r="G20" s="33"/>
      <c r="H20" s="34"/>
    </row>
    <row r="21" s="2" customFormat="1" ht="16.8" customHeight="1">
      <c r="A21" s="33"/>
      <c r="B21" s="34"/>
      <c r="C21" s="235" t="s">
        <v>1</v>
      </c>
      <c r="D21" s="235" t="s">
        <v>530</v>
      </c>
      <c r="E21" s="18" t="s">
        <v>1</v>
      </c>
      <c r="F21" s="236">
        <v>13.319600000001801</v>
      </c>
      <c r="G21" s="33"/>
      <c r="H21" s="34"/>
    </row>
    <row r="22" s="2" customFormat="1" ht="16.8" customHeight="1">
      <c r="A22" s="33"/>
      <c r="B22" s="34"/>
      <c r="C22" s="235" t="s">
        <v>1</v>
      </c>
      <c r="D22" s="235" t="s">
        <v>531</v>
      </c>
      <c r="E22" s="18" t="s">
        <v>1</v>
      </c>
      <c r="F22" s="236">
        <v>5.1214800000006404</v>
      </c>
      <c r="G22" s="33"/>
      <c r="H22" s="34"/>
    </row>
    <row r="23" s="2" customFormat="1" ht="16.8" customHeight="1">
      <c r="A23" s="33"/>
      <c r="B23" s="34"/>
      <c r="C23" s="235" t="s">
        <v>1</v>
      </c>
      <c r="D23" s="235" t="s">
        <v>532</v>
      </c>
      <c r="E23" s="18" t="s">
        <v>1</v>
      </c>
      <c r="F23" s="236">
        <v>9.8136638969636802</v>
      </c>
      <c r="G23" s="33"/>
      <c r="H23" s="34"/>
    </row>
    <row r="24" s="2" customFormat="1" ht="16.8" customHeight="1">
      <c r="A24" s="33"/>
      <c r="B24" s="34"/>
      <c r="C24" s="235" t="s">
        <v>1</v>
      </c>
      <c r="D24" s="235" t="s">
        <v>533</v>
      </c>
      <c r="E24" s="18" t="s">
        <v>1</v>
      </c>
      <c r="F24" s="236">
        <v>5.1992000000006904</v>
      </c>
      <c r="G24" s="33"/>
      <c r="H24" s="34"/>
    </row>
    <row r="25" s="2" customFormat="1" ht="16.8" customHeight="1">
      <c r="A25" s="33"/>
      <c r="B25" s="34"/>
      <c r="C25" s="235" t="s">
        <v>1</v>
      </c>
      <c r="D25" s="235" t="s">
        <v>534</v>
      </c>
      <c r="E25" s="18" t="s">
        <v>1</v>
      </c>
      <c r="F25" s="236">
        <v>4.3536600000005601</v>
      </c>
      <c r="G25" s="33"/>
      <c r="H25" s="34"/>
    </row>
    <row r="26" s="2" customFormat="1" ht="16.8" customHeight="1">
      <c r="A26" s="33"/>
      <c r="B26" s="34"/>
      <c r="C26" s="235" t="s">
        <v>1</v>
      </c>
      <c r="D26" s="235" t="s">
        <v>535</v>
      </c>
      <c r="E26" s="18" t="s">
        <v>1</v>
      </c>
      <c r="F26" s="236">
        <v>3.0531900000003902</v>
      </c>
      <c r="G26" s="33"/>
      <c r="H26" s="34"/>
    </row>
    <row r="27" s="2" customFormat="1" ht="16.8" customHeight="1">
      <c r="A27" s="33"/>
      <c r="B27" s="34"/>
      <c r="C27" s="235" t="s">
        <v>1</v>
      </c>
      <c r="D27" s="235" t="s">
        <v>536</v>
      </c>
      <c r="E27" s="18" t="s">
        <v>1</v>
      </c>
      <c r="F27" s="236">
        <v>2.4073100000002801</v>
      </c>
      <c r="G27" s="33"/>
      <c r="H27" s="34"/>
    </row>
    <row r="28" s="2" customFormat="1" ht="16.8" customHeight="1">
      <c r="A28" s="33"/>
      <c r="B28" s="34"/>
      <c r="C28" s="235" t="s">
        <v>1</v>
      </c>
      <c r="D28" s="235" t="s">
        <v>537</v>
      </c>
      <c r="E28" s="18" t="s">
        <v>1</v>
      </c>
      <c r="F28" s="236">
        <v>5.1992000000006904</v>
      </c>
      <c r="G28" s="33"/>
      <c r="H28" s="34"/>
    </row>
    <row r="29" s="2" customFormat="1" ht="16.8" customHeight="1">
      <c r="A29" s="33"/>
      <c r="B29" s="34"/>
      <c r="C29" s="235" t="s">
        <v>1</v>
      </c>
      <c r="D29" s="235" t="s">
        <v>538</v>
      </c>
      <c r="E29" s="18" t="s">
        <v>1</v>
      </c>
      <c r="F29" s="236">
        <v>2.5567155962882899</v>
      </c>
      <c r="G29" s="33"/>
      <c r="H29" s="34"/>
    </row>
    <row r="30" s="2" customFormat="1" ht="16.8" customHeight="1">
      <c r="A30" s="33"/>
      <c r="B30" s="34"/>
      <c r="C30" s="235" t="s">
        <v>1</v>
      </c>
      <c r="D30" s="235" t="s">
        <v>539</v>
      </c>
      <c r="E30" s="18" t="s">
        <v>1</v>
      </c>
      <c r="F30" s="236">
        <v>6.2578000000008096</v>
      </c>
      <c r="G30" s="33"/>
      <c r="H30" s="34"/>
    </row>
    <row r="31" s="2" customFormat="1" ht="16.8" customHeight="1">
      <c r="A31" s="33"/>
      <c r="B31" s="34"/>
      <c r="C31" s="235" t="s">
        <v>1</v>
      </c>
      <c r="D31" s="235" t="s">
        <v>540</v>
      </c>
      <c r="E31" s="18" t="s">
        <v>1</v>
      </c>
      <c r="F31" s="236">
        <v>8.5760000000011107</v>
      </c>
      <c r="G31" s="33"/>
      <c r="H31" s="34"/>
    </row>
    <row r="32" s="2" customFormat="1" ht="16.8" customHeight="1">
      <c r="A32" s="33"/>
      <c r="B32" s="34"/>
      <c r="C32" s="235" t="s">
        <v>1</v>
      </c>
      <c r="D32" s="235" t="s">
        <v>541</v>
      </c>
      <c r="E32" s="18" t="s">
        <v>1</v>
      </c>
      <c r="F32" s="236">
        <v>11.818111427990299</v>
      </c>
      <c r="G32" s="33"/>
      <c r="H32" s="34"/>
    </row>
    <row r="33" s="2" customFormat="1" ht="16.8" customHeight="1">
      <c r="A33" s="33"/>
      <c r="B33" s="34"/>
      <c r="C33" s="235" t="s">
        <v>1</v>
      </c>
      <c r="D33" s="235" t="s">
        <v>252</v>
      </c>
      <c r="E33" s="18" t="s">
        <v>1</v>
      </c>
      <c r="F33" s="236">
        <v>113.170984086151</v>
      </c>
      <c r="G33" s="33"/>
      <c r="H33" s="34"/>
    </row>
    <row r="34" s="2" customFormat="1" ht="16.8" customHeight="1">
      <c r="A34" s="33"/>
      <c r="B34" s="34"/>
      <c r="C34" s="237" t="s">
        <v>542</v>
      </c>
      <c r="D34" s="33"/>
      <c r="E34" s="33"/>
      <c r="F34" s="33"/>
      <c r="G34" s="33"/>
      <c r="H34" s="34"/>
    </row>
    <row r="35" s="2" customFormat="1" ht="16.8" customHeight="1">
      <c r="A35" s="33"/>
      <c r="B35" s="34"/>
      <c r="C35" s="235" t="s">
        <v>383</v>
      </c>
      <c r="D35" s="235" t="s">
        <v>384</v>
      </c>
      <c r="E35" s="18" t="s">
        <v>165</v>
      </c>
      <c r="F35" s="236">
        <v>113.17100000000001</v>
      </c>
      <c r="G35" s="33"/>
      <c r="H35" s="34"/>
    </row>
    <row r="36" s="2" customFormat="1" ht="16.8" customHeight="1">
      <c r="A36" s="33"/>
      <c r="B36" s="34"/>
      <c r="C36" s="235" t="s">
        <v>266</v>
      </c>
      <c r="D36" s="235" t="s">
        <v>267</v>
      </c>
      <c r="E36" s="18" t="s">
        <v>165</v>
      </c>
      <c r="F36" s="236">
        <v>226.34200000000001</v>
      </c>
      <c r="G36" s="33"/>
      <c r="H36" s="34"/>
    </row>
    <row r="37" s="2" customFormat="1" ht="16.8" customHeight="1">
      <c r="A37" s="33"/>
      <c r="B37" s="34"/>
      <c r="C37" s="235" t="s">
        <v>269</v>
      </c>
      <c r="D37" s="235" t="s">
        <v>270</v>
      </c>
      <c r="E37" s="18" t="s">
        <v>165</v>
      </c>
      <c r="F37" s="236">
        <v>226.34200000000001</v>
      </c>
      <c r="G37" s="33"/>
      <c r="H37" s="34"/>
    </row>
    <row r="38" s="2" customFormat="1" ht="16.8" customHeight="1">
      <c r="A38" s="33"/>
      <c r="B38" s="34"/>
      <c r="C38" s="235" t="s">
        <v>338</v>
      </c>
      <c r="D38" s="235" t="s">
        <v>339</v>
      </c>
      <c r="E38" s="18" t="s">
        <v>165</v>
      </c>
      <c r="F38" s="236">
        <v>253.77000000000001</v>
      </c>
      <c r="G38" s="33"/>
      <c r="H38" s="34"/>
    </row>
    <row r="39" s="2" customFormat="1" ht="16.8" customHeight="1">
      <c r="A39" s="33"/>
      <c r="B39" s="34"/>
      <c r="C39" s="235" t="s">
        <v>343</v>
      </c>
      <c r="D39" s="235" t="s">
        <v>344</v>
      </c>
      <c r="E39" s="18" t="s">
        <v>165</v>
      </c>
      <c r="F39" s="236">
        <v>253.77000000000001</v>
      </c>
      <c r="G39" s="33"/>
      <c r="H39" s="34"/>
    </row>
    <row r="40" s="2" customFormat="1" ht="26.4" customHeight="1">
      <c r="A40" s="33"/>
      <c r="B40" s="34"/>
      <c r="C40" s="230" t="s">
        <v>543</v>
      </c>
      <c r="D40" s="230" t="s">
        <v>95</v>
      </c>
      <c r="E40" s="33"/>
      <c r="F40" s="33"/>
      <c r="G40" s="33"/>
      <c r="H40" s="34"/>
    </row>
    <row r="41" s="2" customFormat="1" ht="16.8" customHeight="1">
      <c r="A41" s="33"/>
      <c r="B41" s="34"/>
      <c r="C41" s="231" t="s">
        <v>407</v>
      </c>
      <c r="D41" s="232" t="s">
        <v>408</v>
      </c>
      <c r="E41" s="233" t="s">
        <v>165</v>
      </c>
      <c r="F41" s="234">
        <v>133.85987737500099</v>
      </c>
      <c r="G41" s="33"/>
      <c r="H41" s="34"/>
    </row>
    <row r="42" s="2" customFormat="1" ht="16.8" customHeight="1">
      <c r="A42" s="33"/>
      <c r="B42" s="34"/>
      <c r="C42" s="235" t="s">
        <v>1</v>
      </c>
      <c r="D42" s="235" t="s">
        <v>544</v>
      </c>
      <c r="E42" s="18" t="s">
        <v>1</v>
      </c>
      <c r="F42" s="236">
        <v>0</v>
      </c>
      <c r="G42" s="33"/>
      <c r="H42" s="34"/>
    </row>
    <row r="43" s="2" customFormat="1" ht="16.8" customHeight="1">
      <c r="A43" s="33"/>
      <c r="B43" s="34"/>
      <c r="C43" s="235" t="s">
        <v>1</v>
      </c>
      <c r="D43" s="235" t="s">
        <v>545</v>
      </c>
      <c r="E43" s="18" t="s">
        <v>1</v>
      </c>
      <c r="F43" s="236">
        <v>0</v>
      </c>
      <c r="G43" s="33"/>
      <c r="H43" s="34"/>
    </row>
    <row r="44" s="2" customFormat="1" ht="16.8" customHeight="1">
      <c r="A44" s="33"/>
      <c r="B44" s="34"/>
      <c r="C44" s="235" t="s">
        <v>1</v>
      </c>
      <c r="D44" s="235" t="s">
        <v>546</v>
      </c>
      <c r="E44" s="18" t="s">
        <v>1</v>
      </c>
      <c r="F44" s="236">
        <v>0</v>
      </c>
      <c r="G44" s="33"/>
      <c r="H44" s="34"/>
    </row>
    <row r="45" s="2" customFormat="1" ht="16.8" customHeight="1">
      <c r="A45" s="33"/>
      <c r="B45" s="34"/>
      <c r="C45" s="235" t="s">
        <v>1</v>
      </c>
      <c r="D45" s="235" t="s">
        <v>547</v>
      </c>
      <c r="E45" s="18" t="s">
        <v>1</v>
      </c>
      <c r="F45" s="236">
        <v>0</v>
      </c>
      <c r="G45" s="33"/>
      <c r="H45" s="34"/>
    </row>
    <row r="46" s="2" customFormat="1" ht="16.8" customHeight="1">
      <c r="A46" s="33"/>
      <c r="B46" s="34"/>
      <c r="C46" s="235" t="s">
        <v>1</v>
      </c>
      <c r="D46" s="235" t="s">
        <v>1</v>
      </c>
      <c r="E46" s="18" t="s">
        <v>1</v>
      </c>
      <c r="F46" s="236">
        <v>0</v>
      </c>
      <c r="G46" s="33"/>
      <c r="H46" s="34"/>
    </row>
    <row r="47" s="2" customFormat="1" ht="16.8" customHeight="1">
      <c r="A47" s="33"/>
      <c r="B47" s="34"/>
      <c r="C47" s="235" t="s">
        <v>1</v>
      </c>
      <c r="D47" s="235" t="s">
        <v>548</v>
      </c>
      <c r="E47" s="18" t="s">
        <v>1</v>
      </c>
      <c r="F47" s="236">
        <v>133.85987737500099</v>
      </c>
      <c r="G47" s="33"/>
      <c r="H47" s="34"/>
    </row>
    <row r="48" s="2" customFormat="1" ht="16.8" customHeight="1">
      <c r="A48" s="33"/>
      <c r="B48" s="34"/>
      <c r="C48" s="235" t="s">
        <v>1</v>
      </c>
      <c r="D48" s="235" t="s">
        <v>252</v>
      </c>
      <c r="E48" s="18" t="s">
        <v>1</v>
      </c>
      <c r="F48" s="236">
        <v>133.85987737500099</v>
      </c>
      <c r="G48" s="33"/>
      <c r="H48" s="34"/>
    </row>
    <row r="49" s="2" customFormat="1" ht="16.8" customHeight="1">
      <c r="A49" s="33"/>
      <c r="B49" s="34"/>
      <c r="C49" s="237" t="s">
        <v>542</v>
      </c>
      <c r="D49" s="33"/>
      <c r="E49" s="33"/>
      <c r="F49" s="33"/>
      <c r="G49" s="33"/>
      <c r="H49" s="34"/>
    </row>
    <row r="50" s="2" customFormat="1" ht="16.8" customHeight="1">
      <c r="A50" s="33"/>
      <c r="B50" s="34"/>
      <c r="C50" s="235" t="s">
        <v>415</v>
      </c>
      <c r="D50" s="235" t="s">
        <v>416</v>
      </c>
      <c r="E50" s="18" t="s">
        <v>140</v>
      </c>
      <c r="F50" s="236">
        <v>18.739999999999998</v>
      </c>
      <c r="G50" s="33"/>
      <c r="H50" s="34"/>
    </row>
    <row r="51" s="2" customFormat="1" ht="16.8" customHeight="1">
      <c r="A51" s="33"/>
      <c r="B51" s="34"/>
      <c r="C51" s="235" t="s">
        <v>424</v>
      </c>
      <c r="D51" s="235" t="s">
        <v>425</v>
      </c>
      <c r="E51" s="18" t="s">
        <v>165</v>
      </c>
      <c r="F51" s="236">
        <v>144.375</v>
      </c>
      <c r="G51" s="33"/>
      <c r="H51" s="34"/>
    </row>
    <row r="52" s="2" customFormat="1" ht="16.8" customHeight="1">
      <c r="A52" s="33"/>
      <c r="B52" s="34"/>
      <c r="C52" s="235" t="s">
        <v>428</v>
      </c>
      <c r="D52" s="235" t="s">
        <v>429</v>
      </c>
      <c r="E52" s="18" t="s">
        <v>165</v>
      </c>
      <c r="F52" s="236">
        <v>144.375</v>
      </c>
      <c r="G52" s="33"/>
      <c r="H52" s="34"/>
    </row>
    <row r="53" s="2" customFormat="1" ht="16.8" customHeight="1">
      <c r="A53" s="33"/>
      <c r="B53" s="34"/>
      <c r="C53" s="235" t="s">
        <v>431</v>
      </c>
      <c r="D53" s="235" t="s">
        <v>432</v>
      </c>
      <c r="E53" s="18" t="s">
        <v>165</v>
      </c>
      <c r="F53" s="236">
        <v>133.86000000000001</v>
      </c>
      <c r="G53" s="33"/>
      <c r="H53" s="34"/>
    </row>
    <row r="54" s="2" customFormat="1" ht="16.8" customHeight="1">
      <c r="A54" s="33"/>
      <c r="B54" s="34"/>
      <c r="C54" s="235" t="s">
        <v>434</v>
      </c>
      <c r="D54" s="235" t="s">
        <v>435</v>
      </c>
      <c r="E54" s="18" t="s">
        <v>165</v>
      </c>
      <c r="F54" s="236">
        <v>133.86000000000001</v>
      </c>
      <c r="G54" s="33"/>
      <c r="H54" s="34"/>
    </row>
    <row r="55" s="2" customFormat="1" ht="16.8" customHeight="1">
      <c r="A55" s="33"/>
      <c r="B55" s="34"/>
      <c r="C55" s="235" t="s">
        <v>420</v>
      </c>
      <c r="D55" s="235" t="s">
        <v>421</v>
      </c>
      <c r="E55" s="18" t="s">
        <v>149</v>
      </c>
      <c r="F55" s="236">
        <v>2.8109999999999999</v>
      </c>
      <c r="G55" s="33"/>
      <c r="H55" s="34"/>
    </row>
    <row r="56" s="2" customFormat="1" ht="16.8" customHeight="1">
      <c r="A56" s="33"/>
      <c r="B56" s="34"/>
      <c r="C56" s="235" t="s">
        <v>437</v>
      </c>
      <c r="D56" s="235" t="s">
        <v>549</v>
      </c>
      <c r="E56" s="18" t="s">
        <v>165</v>
      </c>
      <c r="F56" s="236">
        <v>126.34999999999999</v>
      </c>
      <c r="G56" s="33"/>
      <c r="H56" s="34"/>
    </row>
    <row r="57" s="2" customFormat="1" ht="16.8" customHeight="1">
      <c r="A57" s="33"/>
      <c r="B57" s="34"/>
      <c r="C57" s="235" t="s">
        <v>441</v>
      </c>
      <c r="D57" s="235" t="s">
        <v>550</v>
      </c>
      <c r="E57" s="18" t="s">
        <v>165</v>
      </c>
      <c r="F57" s="236">
        <v>126.34999999999999</v>
      </c>
      <c r="G57" s="33"/>
      <c r="H57" s="34"/>
    </row>
    <row r="58" s="2" customFormat="1" ht="16.8" customHeight="1">
      <c r="A58" s="33"/>
      <c r="B58" s="34"/>
      <c r="C58" s="235" t="s">
        <v>444</v>
      </c>
      <c r="D58" s="235" t="s">
        <v>551</v>
      </c>
      <c r="E58" s="18" t="s">
        <v>165</v>
      </c>
      <c r="F58" s="236">
        <v>126.34999999999999</v>
      </c>
      <c r="G58" s="33"/>
      <c r="H58" s="34"/>
    </row>
    <row r="59" s="2" customFormat="1" ht="16.8" customHeight="1">
      <c r="A59" s="33"/>
      <c r="B59" s="34"/>
      <c r="C59" s="235" t="s">
        <v>450</v>
      </c>
      <c r="D59" s="235" t="s">
        <v>451</v>
      </c>
      <c r="E59" s="18" t="s">
        <v>165</v>
      </c>
      <c r="F59" s="236">
        <v>133.86000000000001</v>
      </c>
      <c r="G59" s="33"/>
      <c r="H59" s="34"/>
    </row>
    <row r="60" s="2" customFormat="1" ht="16.8" customHeight="1">
      <c r="A60" s="33"/>
      <c r="B60" s="34"/>
      <c r="C60" s="235" t="s">
        <v>457</v>
      </c>
      <c r="D60" s="235" t="s">
        <v>458</v>
      </c>
      <c r="E60" s="18" t="s">
        <v>165</v>
      </c>
      <c r="F60" s="236">
        <v>133.86000000000001</v>
      </c>
      <c r="G60" s="33"/>
      <c r="H60" s="34"/>
    </row>
    <row r="61" s="2" customFormat="1" ht="16.8" customHeight="1">
      <c r="A61" s="33"/>
      <c r="B61" s="34"/>
      <c r="C61" s="235" t="s">
        <v>464</v>
      </c>
      <c r="D61" s="235" t="s">
        <v>465</v>
      </c>
      <c r="E61" s="18" t="s">
        <v>165</v>
      </c>
      <c r="F61" s="236">
        <v>107.08799999999999</v>
      </c>
      <c r="G61" s="33"/>
      <c r="H61" s="34"/>
    </row>
    <row r="62" s="2" customFormat="1" ht="16.8" customHeight="1">
      <c r="A62" s="33"/>
      <c r="B62" s="34"/>
      <c r="C62" s="235" t="s">
        <v>468</v>
      </c>
      <c r="D62" s="235" t="s">
        <v>469</v>
      </c>
      <c r="E62" s="18" t="s">
        <v>165</v>
      </c>
      <c r="F62" s="236">
        <v>13.385999999999999</v>
      </c>
      <c r="G62" s="33"/>
      <c r="H62" s="34"/>
    </row>
    <row r="63" s="2" customFormat="1" ht="16.8" customHeight="1">
      <c r="A63" s="33"/>
      <c r="B63" s="34"/>
      <c r="C63" s="235" t="s">
        <v>481</v>
      </c>
      <c r="D63" s="235" t="s">
        <v>482</v>
      </c>
      <c r="E63" s="18" t="s">
        <v>165</v>
      </c>
      <c r="F63" s="236">
        <v>133.86000000000001</v>
      </c>
      <c r="G63" s="33"/>
      <c r="H63" s="34"/>
    </row>
    <row r="64" s="2" customFormat="1" ht="16.8" customHeight="1">
      <c r="A64" s="33"/>
      <c r="B64" s="34"/>
      <c r="C64" s="235" t="s">
        <v>490</v>
      </c>
      <c r="D64" s="235" t="s">
        <v>491</v>
      </c>
      <c r="E64" s="18" t="s">
        <v>165</v>
      </c>
      <c r="F64" s="236">
        <v>133.86000000000001</v>
      </c>
      <c r="G64" s="33"/>
      <c r="H64" s="34"/>
    </row>
    <row r="65" s="2" customFormat="1" ht="16.8" customHeight="1">
      <c r="A65" s="33"/>
      <c r="B65" s="34"/>
      <c r="C65" s="235" t="s">
        <v>338</v>
      </c>
      <c r="D65" s="235" t="s">
        <v>339</v>
      </c>
      <c r="E65" s="18" t="s">
        <v>165</v>
      </c>
      <c r="F65" s="236">
        <v>126.34999999999999</v>
      </c>
      <c r="G65" s="33"/>
      <c r="H65" s="34"/>
    </row>
    <row r="66" s="2" customFormat="1" ht="16.8" customHeight="1">
      <c r="A66" s="33"/>
      <c r="B66" s="34"/>
      <c r="C66" s="235" t="s">
        <v>343</v>
      </c>
      <c r="D66" s="235" t="s">
        <v>344</v>
      </c>
      <c r="E66" s="18" t="s">
        <v>165</v>
      </c>
      <c r="F66" s="236">
        <v>126.34999999999999</v>
      </c>
      <c r="G66" s="33"/>
      <c r="H66" s="34"/>
    </row>
    <row r="67" s="2" customFormat="1" ht="16.8" customHeight="1">
      <c r="A67" s="33"/>
      <c r="B67" s="34"/>
      <c r="C67" s="235" t="s">
        <v>453</v>
      </c>
      <c r="D67" s="235" t="s">
        <v>454</v>
      </c>
      <c r="E67" s="18" t="s">
        <v>149</v>
      </c>
      <c r="F67" s="236">
        <v>0.040000000000000001</v>
      </c>
      <c r="G67" s="33"/>
      <c r="H67" s="34"/>
    </row>
    <row r="68" s="2" customFormat="1" ht="16.8" customHeight="1">
      <c r="A68" s="33"/>
      <c r="B68" s="34"/>
      <c r="C68" s="235" t="s">
        <v>472</v>
      </c>
      <c r="D68" s="235" t="s">
        <v>473</v>
      </c>
      <c r="E68" s="18" t="s">
        <v>165</v>
      </c>
      <c r="F68" s="236">
        <v>153.93899999999999</v>
      </c>
      <c r="G68" s="33"/>
      <c r="H68" s="34"/>
    </row>
    <row r="69" s="2" customFormat="1" ht="16.8" customHeight="1">
      <c r="A69" s="33"/>
      <c r="B69" s="34"/>
      <c r="C69" s="235" t="s">
        <v>485</v>
      </c>
      <c r="D69" s="235" t="s">
        <v>486</v>
      </c>
      <c r="E69" s="18" t="s">
        <v>140</v>
      </c>
      <c r="F69" s="236">
        <v>20.481000000000002</v>
      </c>
      <c r="G69" s="33"/>
      <c r="H69" s="34"/>
    </row>
    <row r="70" s="2" customFormat="1" ht="16.8" customHeight="1">
      <c r="A70" s="33"/>
      <c r="B70" s="34"/>
      <c r="C70" s="235" t="s">
        <v>494</v>
      </c>
      <c r="D70" s="235" t="s">
        <v>495</v>
      </c>
      <c r="E70" s="18" t="s">
        <v>165</v>
      </c>
      <c r="F70" s="236">
        <v>136.53700000000001</v>
      </c>
      <c r="G70" s="33"/>
      <c r="H70" s="34"/>
    </row>
    <row r="71" s="2" customFormat="1">
      <c r="A71" s="33"/>
      <c r="B71" s="34"/>
      <c r="C71" s="235" t="s">
        <v>460</v>
      </c>
      <c r="D71" s="235" t="s">
        <v>461</v>
      </c>
      <c r="E71" s="18" t="s">
        <v>165</v>
      </c>
      <c r="F71" s="236">
        <v>153.93899999999999</v>
      </c>
      <c r="G71" s="33"/>
      <c r="H71" s="34"/>
    </row>
    <row r="72" s="2" customFormat="1" ht="7.44" customHeight="1">
      <c r="A72" s="33"/>
      <c r="B72" s="54"/>
      <c r="C72" s="55"/>
      <c r="D72" s="55"/>
      <c r="E72" s="55"/>
      <c r="F72" s="55"/>
      <c r="G72" s="55"/>
      <c r="H72" s="34"/>
    </row>
    <row r="73" s="2" customFormat="1">
      <c r="A73" s="33"/>
      <c r="B73" s="33"/>
      <c r="C73" s="33"/>
      <c r="D73" s="33"/>
      <c r="E73" s="33"/>
      <c r="F73" s="33"/>
      <c r="G73" s="33"/>
      <c r="H73" s="33"/>
    </row>
  </sheetData>
  <mergeCells count="2">
    <mergeCell ref="D5:F5"/>
    <mergeCell ref="D6:F6"/>
  </mergeCells>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term</dc:creator>
  <cp:lastModifiedBy>term</cp:lastModifiedBy>
  <dcterms:created xsi:type="dcterms:W3CDTF">2020-05-20T10:06:38Z</dcterms:created>
  <dcterms:modified xsi:type="dcterms:W3CDTF">2020-05-20T10:06:43Z</dcterms:modified>
</cp:coreProperties>
</file>