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ka\OneDrive\Bc\Přílohy\FINAL\"/>
    </mc:Choice>
  </mc:AlternateContent>
  <xr:revisionPtr revIDLastSave="11" documentId="8_{5A9920D4-4B74-4B85-A77A-473CA9798F95}" xr6:coauthVersionLast="41" xr6:coauthVersionMax="41" xr10:uidLastSave="{D4387F93-D804-4B81-BFD0-56A7B8BC3E35}"/>
  <bookViews>
    <workbookView xWindow="-108" yWindow="-108" windowWidth="23256" windowHeight="12576" xr2:uid="{72DBDCA4-5A82-486C-BA5A-68908BF25831}"/>
  </bookViews>
  <sheets>
    <sheet name="Příloha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6" i="1" l="1"/>
  <c r="D95" i="1"/>
  <c r="E94" i="1"/>
  <c r="D94" i="1"/>
  <c r="D93" i="1"/>
  <c r="G92" i="1"/>
  <c r="E92" i="1"/>
  <c r="F92" i="1" s="1"/>
  <c r="D92" i="1"/>
  <c r="F91" i="1"/>
  <c r="E91" i="1"/>
  <c r="D91" i="1"/>
  <c r="G91" i="1" s="1"/>
  <c r="H91" i="1" s="1"/>
  <c r="K91" i="1" s="1"/>
  <c r="D90" i="1"/>
  <c r="D84" i="1"/>
  <c r="D83" i="1"/>
  <c r="E81" i="1"/>
  <c r="E78" i="1"/>
  <c r="F78" i="1" s="1"/>
  <c r="E93" i="1" s="1"/>
  <c r="D78" i="1"/>
  <c r="E74" i="1"/>
  <c r="F69" i="1"/>
  <c r="F63" i="1"/>
  <c r="K54" i="1"/>
  <c r="I54" i="1"/>
  <c r="D85" i="1" s="1"/>
  <c r="F83" i="1" s="1"/>
  <c r="E96" i="1" s="1"/>
  <c r="F51" i="1"/>
  <c r="D82" i="1" s="1"/>
  <c r="F50" i="1"/>
  <c r="D81" i="1" s="1"/>
  <c r="K49" i="1"/>
  <c r="I49" i="1"/>
  <c r="J49" i="1" s="1"/>
  <c r="I48" i="1"/>
  <c r="D79" i="1" s="1"/>
  <c r="F45" i="1"/>
  <c r="F44" i="1"/>
  <c r="D75" i="1" s="1"/>
  <c r="K43" i="1"/>
  <c r="J43" i="1"/>
  <c r="I43" i="1"/>
  <c r="D74" i="1" s="1"/>
  <c r="J23" i="1"/>
  <c r="J22" i="1"/>
  <c r="L21" i="1"/>
  <c r="J21" i="1"/>
  <c r="J20" i="1"/>
  <c r="J19" i="1"/>
  <c r="L18" i="1"/>
  <c r="J18" i="1"/>
  <c r="J17" i="1"/>
  <c r="J16" i="1"/>
  <c r="L15" i="1"/>
  <c r="J15" i="1"/>
  <c r="J14" i="1"/>
  <c r="J13" i="1"/>
  <c r="L12" i="1"/>
  <c r="J12" i="1"/>
  <c r="F93" i="1" l="1"/>
  <c r="F81" i="1"/>
  <c r="E95" i="1" s="1"/>
  <c r="F96" i="1"/>
  <c r="G96" i="1"/>
  <c r="H96" i="1" s="1"/>
  <c r="K96" i="1" s="1"/>
  <c r="I91" i="1"/>
  <c r="F74" i="1"/>
  <c r="E90" i="1" s="1"/>
  <c r="G93" i="1"/>
  <c r="H93" i="1" s="1"/>
  <c r="K93" i="1" s="1"/>
  <c r="K48" i="1"/>
  <c r="H92" i="1"/>
  <c r="K92" i="1" s="1"/>
  <c r="F94" i="1"/>
  <c r="I92" i="1"/>
  <c r="G94" i="1"/>
  <c r="H94" i="1" s="1"/>
  <c r="K94" i="1" s="1"/>
  <c r="F95" i="1" l="1"/>
  <c r="G95" i="1"/>
  <c r="I95" i="1" s="1"/>
  <c r="G90" i="1"/>
  <c r="H90" i="1" s="1"/>
  <c r="K90" i="1" s="1"/>
  <c r="I90" i="1"/>
  <c r="F90" i="1"/>
  <c r="I96" i="1"/>
  <c r="I93" i="1"/>
  <c r="I94" i="1"/>
  <c r="H95" i="1" l="1"/>
  <c r="K95" i="1" s="1"/>
</calcChain>
</file>

<file path=xl/sharedStrings.xml><?xml version="1.0" encoding="utf-8"?>
<sst xmlns="http://schemas.openxmlformats.org/spreadsheetml/2006/main" count="126" uniqueCount="61">
  <si>
    <t>Kritérium výkonnosti</t>
  </si>
  <si>
    <t>Paprsek</t>
  </si>
  <si>
    <t>Název komunikace</t>
  </si>
  <si>
    <t>Kategorie komunikace</t>
  </si>
  <si>
    <t>Lodžská - Sever</t>
  </si>
  <si>
    <t>Místní komunikace</t>
  </si>
  <si>
    <t>E</t>
  </si>
  <si>
    <t>Hnězdenská</t>
  </si>
  <si>
    <t>Lodžská - Jih</t>
  </si>
  <si>
    <t>Mazurská</t>
  </si>
  <si>
    <t>Intenzity dopravy</t>
  </si>
  <si>
    <t>Proud (vjezd - výjezd)</t>
  </si>
  <si>
    <t>I [voz/h]</t>
  </si>
  <si>
    <t>I [pvoz/h]</t>
  </si>
  <si>
    <t>Geometrické uspořádání a provozní podmínky</t>
  </si>
  <si>
    <t>Značení přednosti v jízdě</t>
  </si>
  <si>
    <t>Počet řadících pruhů</t>
  </si>
  <si>
    <t>Rozšíření</t>
  </si>
  <si>
    <t>Délka pruhu nebo rozšíření [m]</t>
  </si>
  <si>
    <t>hlavní</t>
  </si>
  <si>
    <t>P4</t>
  </si>
  <si>
    <t>-</t>
  </si>
  <si>
    <t>P6</t>
  </si>
  <si>
    <t>vP</t>
  </si>
  <si>
    <t>Posouzení kapacity - dopravní proudy</t>
  </si>
  <si>
    <t>Kapacita pruhů nadřazených proudů 1. stupně</t>
  </si>
  <si>
    <t>Základní kapacita pruhů podřazených proudů ( = kapacita proudů 2. stupně)</t>
  </si>
  <si>
    <t>C [pvoz/h]</t>
  </si>
  <si>
    <t>Kapacita pruhů podřazených proudů 3. stupně</t>
  </si>
  <si>
    <t>Kapacita pruhů podřazených proudů 4. stupně</t>
  </si>
  <si>
    <t>Posouzení kapacity - společné pruhy smíšených proudů</t>
  </si>
  <si>
    <t>Posouzení úrovně kvality dopravy</t>
  </si>
  <si>
    <t>UKD [-]</t>
  </si>
  <si>
    <t>Dosažená</t>
  </si>
  <si>
    <t>Požadovaná</t>
  </si>
  <si>
    <t>1+2</t>
  </si>
  <si>
    <t>5+6</t>
  </si>
  <si>
    <t>8+9</t>
  </si>
  <si>
    <t>10+11+12</t>
  </si>
  <si>
    <t>Rez [%]</t>
  </si>
  <si>
    <r>
      <t>UKD</t>
    </r>
    <r>
      <rPr>
        <vertAlign val="subscript"/>
        <sz val="11"/>
        <color theme="1"/>
        <rFont val="Calibri"/>
        <family val="2"/>
        <charset val="238"/>
        <scheme val="minor"/>
      </rPr>
      <t>lim</t>
    </r>
    <r>
      <rPr>
        <sz val="11"/>
        <color theme="1"/>
        <rFont val="Calibri"/>
        <family val="2"/>
        <charset val="238"/>
        <scheme val="minor"/>
      </rPr>
      <t xml:space="preserve"> [-]</t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</si>
  <si>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w,lim</t>
    </r>
    <r>
      <rPr>
        <sz val="11"/>
        <color theme="1"/>
        <rFont val="Calibri"/>
        <family val="2"/>
        <charset val="238"/>
        <scheme val="minor"/>
      </rPr>
      <t xml:space="preserve"> [s]</t>
    </r>
  </si>
  <si>
    <r>
      <t>I</t>
    </r>
    <r>
      <rPr>
        <vertAlign val="subscript"/>
        <sz val="11"/>
        <color rgb="FF000000"/>
        <rFont val="Calibri"/>
        <family val="2"/>
        <charset val="238"/>
        <scheme val="minor"/>
      </rPr>
      <t>OA</t>
    </r>
    <r>
      <rPr>
        <sz val="11"/>
        <color rgb="FF000000"/>
        <rFont val="Calibri"/>
        <family val="2"/>
        <charset val="238"/>
        <scheme val="minor"/>
      </rPr>
      <t xml:space="preserve"> [voz/h]</t>
    </r>
  </si>
  <si>
    <r>
      <t>I</t>
    </r>
    <r>
      <rPr>
        <vertAlign val="subscript"/>
        <sz val="11"/>
        <color rgb="FF000000"/>
        <rFont val="Calibri"/>
        <family val="2"/>
        <charset val="238"/>
        <scheme val="minor"/>
      </rPr>
      <t xml:space="preserve">NA </t>
    </r>
    <r>
      <rPr>
        <sz val="11"/>
        <color rgb="FF000000"/>
        <rFont val="Calibri"/>
        <family val="2"/>
        <charset val="238"/>
        <scheme val="minor"/>
      </rPr>
      <t>+ I</t>
    </r>
    <r>
      <rPr>
        <vertAlign val="subscript"/>
        <sz val="11"/>
        <color rgb="FF000000"/>
        <rFont val="Calibri"/>
        <family val="2"/>
        <charset val="238"/>
        <scheme val="minor"/>
      </rPr>
      <t>A</t>
    </r>
    <r>
      <rPr>
        <sz val="11"/>
        <color rgb="FF000000"/>
        <rFont val="Calibri"/>
        <family val="2"/>
        <charset val="238"/>
        <scheme val="minor"/>
      </rPr>
      <t xml:space="preserve"> [voz/h]</t>
    </r>
  </si>
  <si>
    <r>
      <t>I</t>
    </r>
    <r>
      <rPr>
        <vertAlign val="subscript"/>
        <sz val="11"/>
        <color rgb="FF000000"/>
        <rFont val="Calibri"/>
        <family val="2"/>
        <charset val="238"/>
        <scheme val="minor"/>
      </rPr>
      <t xml:space="preserve">NS </t>
    </r>
    <r>
      <rPr>
        <sz val="11"/>
        <color rgb="FF000000"/>
        <rFont val="Calibri"/>
        <family val="2"/>
        <charset val="238"/>
        <scheme val="minor"/>
      </rPr>
      <t>+ I</t>
    </r>
    <r>
      <rPr>
        <vertAlign val="subscript"/>
        <sz val="11"/>
        <color rgb="FF000000"/>
        <rFont val="Calibri"/>
        <family val="2"/>
        <charset val="238"/>
        <scheme val="minor"/>
      </rPr>
      <t>AK</t>
    </r>
    <r>
      <rPr>
        <sz val="11"/>
        <color rgb="FF000000"/>
        <rFont val="Calibri"/>
        <family val="2"/>
        <charset val="238"/>
        <scheme val="minor"/>
      </rPr>
      <t xml:space="preserve"> [voz/h]</t>
    </r>
  </si>
  <si>
    <r>
      <t>I</t>
    </r>
    <r>
      <rPr>
        <vertAlign val="subscript"/>
        <sz val="11"/>
        <color rgb="FF000000"/>
        <rFont val="Calibri"/>
        <family val="2"/>
        <charset val="238"/>
        <scheme val="minor"/>
      </rPr>
      <t>M</t>
    </r>
    <r>
      <rPr>
        <sz val="11"/>
        <color rgb="FF000000"/>
        <rFont val="Calibri"/>
        <family val="2"/>
        <charset val="238"/>
        <scheme val="minor"/>
      </rPr>
      <t xml:space="preserve"> [voz/h]</t>
    </r>
  </si>
  <si>
    <r>
      <t>I</t>
    </r>
    <r>
      <rPr>
        <vertAlign val="subscript"/>
        <sz val="11"/>
        <color rgb="FF000000"/>
        <rFont val="Calibri"/>
        <family val="2"/>
        <charset val="238"/>
        <scheme val="minor"/>
      </rPr>
      <t>C</t>
    </r>
    <r>
      <rPr>
        <sz val="11"/>
        <color rgb="FF000000"/>
        <rFont val="Calibri"/>
        <family val="2"/>
        <charset val="238"/>
        <scheme val="minor"/>
      </rPr>
      <t xml:space="preserve"> [voz/h]</t>
    </r>
  </si>
  <si>
    <r>
      <t>∑ I</t>
    </r>
    <r>
      <rPr>
        <vertAlign val="subscript"/>
        <sz val="11"/>
        <color rgb="FF000000"/>
        <rFont val="Calibri"/>
        <family val="2"/>
        <charset val="238"/>
        <scheme val="minor"/>
      </rPr>
      <t xml:space="preserve">v  </t>
    </r>
    <r>
      <rPr>
        <sz val="11"/>
        <color rgb="FF000000"/>
        <rFont val="Calibri"/>
        <family val="2"/>
        <charset val="238"/>
        <scheme val="minor"/>
      </rPr>
      <t>[pvoz/h]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</si>
  <si>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85%</t>
    </r>
    <r>
      <rPr>
        <sz val="11"/>
        <color theme="1"/>
        <rFont val="Calibri"/>
        <family val="2"/>
        <charset val="238"/>
        <scheme val="minor"/>
      </rPr>
      <t xml:space="preserve"> [km/h]</t>
    </r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</si>
  <si>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v</t>
    </r>
    <r>
      <rPr>
        <sz val="11"/>
        <color theme="1"/>
        <rFont val="Calibri"/>
        <family val="2"/>
        <charset val="238"/>
        <scheme val="minor"/>
      </rPr>
      <t xml:space="preserve"> [-]</t>
    </r>
  </si>
  <si>
    <r>
      <t>I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H    </t>
    </r>
    <r>
      <rPr>
        <sz val="11"/>
        <color theme="1"/>
        <rFont val="Calibri"/>
        <family val="2"/>
        <charset val="238"/>
        <scheme val="minor"/>
      </rPr>
      <t>[voz/h]</t>
    </r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</si>
  <si>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g</t>
    </r>
    <r>
      <rPr>
        <sz val="11"/>
        <color theme="1"/>
        <rFont val="Calibri"/>
        <family val="2"/>
        <charset val="238"/>
        <scheme val="minor"/>
      </rPr>
      <t xml:space="preserve"> [pvoz/h]</t>
    </r>
  </si>
  <si>
    <r>
      <t>L</t>
    </r>
    <r>
      <rPr>
        <vertAlign val="subscript"/>
        <sz val="11"/>
        <color theme="1"/>
        <rFont val="Calibri"/>
        <family val="2"/>
        <charset val="238"/>
        <scheme val="minor"/>
      </rPr>
      <t>95%</t>
    </r>
    <r>
      <rPr>
        <sz val="11"/>
        <color theme="1"/>
        <rFont val="Calibri"/>
        <family val="2"/>
        <charset val="238"/>
        <scheme val="minor"/>
      </rPr>
      <t xml:space="preserve">   [m]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</si>
  <si>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0,n</t>
    </r>
    <r>
      <rPr>
        <sz val="11"/>
        <color theme="1"/>
        <rFont val="Calibri"/>
        <family val="2"/>
        <charset val="238"/>
        <scheme val="minor"/>
      </rPr>
      <t xml:space="preserve"> [-]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</si>
  <si>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charset val="238"/>
        <scheme val="minor"/>
      </rPr>
      <t xml:space="preserve"> [-]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</si>
  <si>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0,n </t>
    </r>
    <r>
      <rPr>
        <sz val="11"/>
        <color theme="1"/>
        <rFont val="Calibri"/>
        <family val="2"/>
        <charset val="238"/>
        <scheme val="minor"/>
      </rPr>
      <t>[-]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</si>
  <si>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z,n </t>
    </r>
    <r>
      <rPr>
        <sz val="11"/>
        <color theme="1"/>
        <rFont val="Calibri"/>
        <family val="2"/>
        <charset val="238"/>
        <scheme val="minor"/>
      </rPr>
      <t>[-]</t>
    </r>
  </si>
  <si>
    <r>
      <t>∑ I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v </t>
    </r>
    <r>
      <rPr>
        <sz val="11"/>
        <color theme="1"/>
        <rFont val="Calibri"/>
        <family val="2"/>
        <charset val="238"/>
        <scheme val="minor"/>
      </rPr>
      <t>[pvoz/h]</t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</si>
  <si>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w</t>
    </r>
    <r>
      <rPr>
        <sz val="11"/>
        <color theme="1"/>
        <rFont val="Calibri"/>
        <family val="2"/>
        <charset val="238"/>
        <scheme val="minor"/>
      </rPr>
      <t xml:space="preserve"> [s]</t>
    </r>
  </si>
  <si>
    <r>
      <t>L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95%   </t>
    </r>
    <r>
      <rPr>
        <sz val="11"/>
        <color theme="1"/>
        <rFont val="Calibri"/>
        <family val="2"/>
        <charset val="238"/>
        <scheme val="minor"/>
      </rPr>
      <t>[m]</t>
    </r>
  </si>
  <si>
    <t>Příloha 4 - Kapacitní posouzení neřízené křižovatky pro odpolední špičku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</si>
</sst>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bscript"/>
      <sz val="11"/>
      <color rgb="FF0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Border="1" applyAlignment="1">
      <alignment vertical="center" wrapText="1"/>
    </xf>
    <xf numFmtId="0" fontId="0" fillId="0" borderId="0" xfId="0" applyFont="1" applyBorder="1"/>
    <xf numFmtId="0" fontId="0" fillId="0" borderId="5" xfId="0" applyFont="1" applyFill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0" borderId="8" xfId="0" applyFont="1" applyBorder="1" applyAlignment="1">
      <alignment vertical="top"/>
    </xf>
    <xf numFmtId="0" fontId="0" fillId="0" borderId="8" xfId="0" applyFont="1" applyBorder="1"/>
    <xf numFmtId="0" fontId="0" fillId="0" borderId="4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textRotation="90"/>
    </xf>
    <xf numFmtId="1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/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4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left" vertical="top"/>
    </xf>
    <xf numFmtId="1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E9B8F-DFAA-4589-978C-DE007914B3BC}">
  <dimension ref="A1:N98"/>
  <sheetViews>
    <sheetView tabSelected="1" workbookViewId="0">
      <selection activeCell="L6" sqref="L6"/>
    </sheetView>
  </sheetViews>
  <sheetFormatPr defaultRowHeight="14.4" x14ac:dyDescent="0.3"/>
  <cols>
    <col min="1" max="1" width="8.88671875" style="2"/>
    <col min="2" max="2" width="13.5546875" style="2" bestFit="1" customWidth="1"/>
    <col min="3" max="3" width="16.33203125" style="2" bestFit="1" customWidth="1"/>
    <col min="4" max="4" width="9.33203125" style="2" customWidth="1"/>
    <col min="5" max="5" width="8.5546875" style="2" customWidth="1"/>
    <col min="6" max="6" width="8.88671875" style="2"/>
    <col min="7" max="8" width="8.33203125" style="2" bestFit="1" customWidth="1"/>
    <col min="9" max="9" width="8.109375" style="2" bestFit="1" customWidth="1"/>
    <col min="10" max="10" width="6.88671875" style="2" bestFit="1" customWidth="1"/>
    <col min="11" max="11" width="9" style="2" bestFit="1" customWidth="1"/>
    <col min="12" max="12" width="11.5546875" style="2" bestFit="1" customWidth="1"/>
    <col min="13" max="13" width="10.88671875" style="2" bestFit="1" customWidth="1"/>
    <col min="14" max="16384" width="8.88671875" style="2"/>
  </cols>
  <sheetData>
    <row r="1" spans="1:12" ht="21.6" thickBot="1" x14ac:dyDescent="0.45">
      <c r="A1" s="40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3" spans="1:12" x14ac:dyDescent="0.3">
      <c r="A3" s="74" t="s">
        <v>0</v>
      </c>
      <c r="B3" s="74"/>
      <c r="C3" s="74"/>
      <c r="D3" s="74"/>
      <c r="E3" s="74"/>
    </row>
    <row r="4" spans="1:12" ht="39.6" x14ac:dyDescent="0.3">
      <c r="A4" s="3" t="s">
        <v>1</v>
      </c>
      <c r="B4" s="4" t="s">
        <v>2</v>
      </c>
      <c r="C4" s="4" t="s">
        <v>3</v>
      </c>
      <c r="D4" s="4" t="s">
        <v>40</v>
      </c>
      <c r="E4" s="4" t="s">
        <v>41</v>
      </c>
    </row>
    <row r="5" spans="1:12" x14ac:dyDescent="0.3">
      <c r="A5" s="5">
        <v>1</v>
      </c>
      <c r="B5" s="5" t="s">
        <v>4</v>
      </c>
      <c r="C5" s="65" t="s">
        <v>5</v>
      </c>
      <c r="D5" s="45" t="s">
        <v>6</v>
      </c>
      <c r="E5" s="45">
        <v>45</v>
      </c>
    </row>
    <row r="6" spans="1:12" x14ac:dyDescent="0.3">
      <c r="A6" s="5">
        <v>2</v>
      </c>
      <c r="B6" s="5" t="s">
        <v>7</v>
      </c>
      <c r="C6" s="75"/>
      <c r="D6" s="45"/>
      <c r="E6" s="45"/>
    </row>
    <row r="7" spans="1:12" x14ac:dyDescent="0.3">
      <c r="A7" s="5">
        <v>3</v>
      </c>
      <c r="B7" s="5" t="s">
        <v>8</v>
      </c>
      <c r="C7" s="75"/>
      <c r="D7" s="45"/>
      <c r="E7" s="45"/>
    </row>
    <row r="8" spans="1:12" x14ac:dyDescent="0.3">
      <c r="A8" s="5">
        <v>4</v>
      </c>
      <c r="B8" s="5" t="s">
        <v>9</v>
      </c>
      <c r="C8" s="48"/>
      <c r="D8" s="45"/>
      <c r="E8" s="45"/>
    </row>
    <row r="9" spans="1:12" x14ac:dyDescent="0.3">
      <c r="D9" s="6"/>
      <c r="E9" s="6"/>
    </row>
    <row r="10" spans="1:12" x14ac:dyDescent="0.3">
      <c r="A10" s="76" t="s">
        <v>10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2" ht="39.6" x14ac:dyDescent="0.3">
      <c r="A11" s="7" t="s">
        <v>1</v>
      </c>
      <c r="B11" s="8" t="s">
        <v>2</v>
      </c>
      <c r="C11" s="8" t="s">
        <v>11</v>
      </c>
      <c r="D11" s="8" t="s">
        <v>42</v>
      </c>
      <c r="E11" s="8" t="s">
        <v>43</v>
      </c>
      <c r="F11" s="8" t="s">
        <v>44</v>
      </c>
      <c r="G11" s="8" t="s">
        <v>45</v>
      </c>
      <c r="H11" s="8" t="s">
        <v>46</v>
      </c>
      <c r="I11" s="73"/>
      <c r="J11" s="8" t="s">
        <v>12</v>
      </c>
      <c r="K11" s="8" t="s">
        <v>13</v>
      </c>
      <c r="L11" s="8" t="s">
        <v>47</v>
      </c>
    </row>
    <row r="12" spans="1:12" x14ac:dyDescent="0.3">
      <c r="A12" s="73">
        <v>1</v>
      </c>
      <c r="B12" s="73" t="s">
        <v>4</v>
      </c>
      <c r="C12" s="9">
        <v>1</v>
      </c>
      <c r="D12" s="9">
        <v>113</v>
      </c>
      <c r="E12" s="9">
        <v>6</v>
      </c>
      <c r="F12" s="9">
        <v>0</v>
      </c>
      <c r="G12" s="9">
        <v>2</v>
      </c>
      <c r="H12" s="9">
        <v>0</v>
      </c>
      <c r="I12" s="73"/>
      <c r="J12" s="9">
        <f>SUM(D12:H12)</f>
        <v>121</v>
      </c>
      <c r="K12" s="10">
        <v>124.8</v>
      </c>
      <c r="L12" s="73">
        <f>SUM(K12:K14)</f>
        <v>442.09999999999997</v>
      </c>
    </row>
    <row r="13" spans="1:12" x14ac:dyDescent="0.3">
      <c r="A13" s="73"/>
      <c r="B13" s="73"/>
      <c r="C13" s="9">
        <v>2</v>
      </c>
      <c r="D13" s="9">
        <v>166</v>
      </c>
      <c r="E13" s="9">
        <v>9</v>
      </c>
      <c r="F13" s="9">
        <v>14</v>
      </c>
      <c r="G13" s="9">
        <v>1</v>
      </c>
      <c r="H13" s="9">
        <v>0</v>
      </c>
      <c r="I13" s="73"/>
      <c r="J13" s="9">
        <f t="shared" ref="J13:J23" si="0">SUM(D13:H13)</f>
        <v>190</v>
      </c>
      <c r="K13" s="10">
        <v>217.1</v>
      </c>
      <c r="L13" s="73"/>
    </row>
    <row r="14" spans="1:12" x14ac:dyDescent="0.3">
      <c r="A14" s="73"/>
      <c r="B14" s="73"/>
      <c r="C14" s="9">
        <v>3</v>
      </c>
      <c r="D14" s="9">
        <v>55</v>
      </c>
      <c r="E14" s="9">
        <v>6</v>
      </c>
      <c r="F14" s="9">
        <v>14</v>
      </c>
      <c r="G14" s="9">
        <v>0</v>
      </c>
      <c r="H14" s="9">
        <v>0</v>
      </c>
      <c r="I14" s="73"/>
      <c r="J14" s="9">
        <f t="shared" si="0"/>
        <v>75</v>
      </c>
      <c r="K14" s="10">
        <v>100.2</v>
      </c>
      <c r="L14" s="73"/>
    </row>
    <row r="15" spans="1:12" x14ac:dyDescent="0.3">
      <c r="A15" s="73">
        <v>2</v>
      </c>
      <c r="B15" s="73" t="s">
        <v>7</v>
      </c>
      <c r="C15" s="9">
        <v>4</v>
      </c>
      <c r="D15" s="9">
        <v>65</v>
      </c>
      <c r="E15" s="9">
        <v>5</v>
      </c>
      <c r="F15" s="9">
        <v>0</v>
      </c>
      <c r="G15" s="9">
        <v>1</v>
      </c>
      <c r="H15" s="9">
        <v>0</v>
      </c>
      <c r="I15" s="73"/>
      <c r="J15" s="9">
        <f t="shared" si="0"/>
        <v>71</v>
      </c>
      <c r="K15" s="10">
        <v>74.3</v>
      </c>
      <c r="L15" s="73">
        <f t="shared" ref="L15" si="1">SUM(K15:K17)</f>
        <v>262.60000000000002</v>
      </c>
    </row>
    <row r="16" spans="1:12" x14ac:dyDescent="0.3">
      <c r="A16" s="73"/>
      <c r="B16" s="73"/>
      <c r="C16" s="9">
        <v>5</v>
      </c>
      <c r="D16" s="9">
        <v>21</v>
      </c>
      <c r="E16" s="9">
        <v>0</v>
      </c>
      <c r="F16" s="9">
        <v>0</v>
      </c>
      <c r="G16" s="9">
        <v>0</v>
      </c>
      <c r="H16" s="9">
        <v>0</v>
      </c>
      <c r="I16" s="73"/>
      <c r="J16" s="9">
        <f t="shared" si="0"/>
        <v>21</v>
      </c>
      <c r="K16" s="10">
        <v>21</v>
      </c>
      <c r="L16" s="73"/>
    </row>
    <row r="17" spans="1:12" x14ac:dyDescent="0.3">
      <c r="A17" s="73"/>
      <c r="B17" s="73"/>
      <c r="C17" s="9">
        <v>6</v>
      </c>
      <c r="D17" s="9">
        <v>55</v>
      </c>
      <c r="E17" s="9">
        <v>6</v>
      </c>
      <c r="F17" s="9">
        <v>14</v>
      </c>
      <c r="G17" s="9">
        <v>0</v>
      </c>
      <c r="H17" s="9">
        <v>0</v>
      </c>
      <c r="I17" s="73"/>
      <c r="J17" s="9">
        <f t="shared" si="0"/>
        <v>75</v>
      </c>
      <c r="K17" s="10">
        <v>167.3</v>
      </c>
      <c r="L17" s="73"/>
    </row>
    <row r="18" spans="1:12" x14ac:dyDescent="0.3">
      <c r="A18" s="73">
        <v>3</v>
      </c>
      <c r="B18" s="73" t="s">
        <v>8</v>
      </c>
      <c r="C18" s="9">
        <v>7</v>
      </c>
      <c r="D18" s="9">
        <v>117</v>
      </c>
      <c r="E18" s="9">
        <v>3</v>
      </c>
      <c r="F18" s="9">
        <v>9</v>
      </c>
      <c r="G18" s="9">
        <v>1</v>
      </c>
      <c r="H18" s="9">
        <v>0</v>
      </c>
      <c r="I18" s="73"/>
      <c r="J18" s="9">
        <f t="shared" si="0"/>
        <v>130</v>
      </c>
      <c r="K18" s="10">
        <v>145.4</v>
      </c>
      <c r="L18" s="73">
        <f t="shared" ref="L18" si="2">SUM(K18:K20)</f>
        <v>630.20000000000005</v>
      </c>
    </row>
    <row r="19" spans="1:12" x14ac:dyDescent="0.3">
      <c r="A19" s="73"/>
      <c r="B19" s="73"/>
      <c r="C19" s="9">
        <v>8</v>
      </c>
      <c r="D19" s="9">
        <v>297</v>
      </c>
      <c r="E19" s="9">
        <v>12</v>
      </c>
      <c r="F19" s="9">
        <v>12</v>
      </c>
      <c r="G19" s="9">
        <v>2</v>
      </c>
      <c r="H19" s="9">
        <v>0</v>
      </c>
      <c r="I19" s="73"/>
      <c r="J19" s="9">
        <f t="shared" si="0"/>
        <v>323</v>
      </c>
      <c r="K19" s="10">
        <v>351</v>
      </c>
      <c r="L19" s="73"/>
    </row>
    <row r="20" spans="1:12" x14ac:dyDescent="0.3">
      <c r="A20" s="73"/>
      <c r="B20" s="73"/>
      <c r="C20" s="9">
        <v>9</v>
      </c>
      <c r="D20" s="9">
        <v>127</v>
      </c>
      <c r="E20" s="9">
        <v>4</v>
      </c>
      <c r="F20" s="9">
        <v>0</v>
      </c>
      <c r="G20" s="9">
        <v>0</v>
      </c>
      <c r="H20" s="9">
        <v>0</v>
      </c>
      <c r="I20" s="73"/>
      <c r="J20" s="9">
        <f t="shared" si="0"/>
        <v>131</v>
      </c>
      <c r="K20" s="10">
        <v>133.80000000000001</v>
      </c>
      <c r="L20" s="73"/>
    </row>
    <row r="21" spans="1:12" x14ac:dyDescent="0.3">
      <c r="A21" s="73">
        <v>4</v>
      </c>
      <c r="B21" s="73" t="s">
        <v>9</v>
      </c>
      <c r="C21" s="9">
        <v>10</v>
      </c>
      <c r="D21" s="9">
        <v>45</v>
      </c>
      <c r="E21" s="9">
        <v>2</v>
      </c>
      <c r="F21" s="9">
        <v>11</v>
      </c>
      <c r="G21" s="9">
        <v>0</v>
      </c>
      <c r="H21" s="9">
        <v>0</v>
      </c>
      <c r="I21" s="73"/>
      <c r="J21" s="9">
        <f t="shared" si="0"/>
        <v>58</v>
      </c>
      <c r="K21" s="10">
        <v>75.900000000000006</v>
      </c>
      <c r="L21" s="73">
        <f t="shared" ref="L21" si="3">SUM(K21:K23)</f>
        <v>207.4</v>
      </c>
    </row>
    <row r="22" spans="1:12" x14ac:dyDescent="0.3">
      <c r="A22" s="73"/>
      <c r="B22" s="73"/>
      <c r="C22" s="9">
        <v>11</v>
      </c>
      <c r="D22" s="9">
        <v>23</v>
      </c>
      <c r="E22" s="9">
        <v>1</v>
      </c>
      <c r="F22" s="9">
        <v>0</v>
      </c>
      <c r="G22" s="9">
        <v>0</v>
      </c>
      <c r="H22" s="9">
        <v>0</v>
      </c>
      <c r="I22" s="73"/>
      <c r="J22" s="9">
        <f t="shared" si="0"/>
        <v>24</v>
      </c>
      <c r="K22" s="10">
        <v>24.9</v>
      </c>
      <c r="L22" s="73"/>
    </row>
    <row r="23" spans="1:12" x14ac:dyDescent="0.3">
      <c r="A23" s="73"/>
      <c r="B23" s="73"/>
      <c r="C23" s="9">
        <v>12</v>
      </c>
      <c r="D23" s="9">
        <v>79</v>
      </c>
      <c r="E23" s="9">
        <v>3</v>
      </c>
      <c r="F23" s="9">
        <v>9</v>
      </c>
      <c r="G23" s="9">
        <v>0</v>
      </c>
      <c r="H23" s="9">
        <v>0</v>
      </c>
      <c r="I23" s="73"/>
      <c r="J23" s="9">
        <f t="shared" si="0"/>
        <v>91</v>
      </c>
      <c r="K23" s="10">
        <v>106.6</v>
      </c>
      <c r="L23" s="73"/>
    </row>
    <row r="25" spans="1:12" x14ac:dyDescent="0.3">
      <c r="A25" s="57" t="s">
        <v>14</v>
      </c>
      <c r="B25" s="58"/>
      <c r="C25" s="58"/>
      <c r="D25" s="58"/>
      <c r="E25" s="58"/>
      <c r="F25" s="58"/>
      <c r="G25" s="58"/>
      <c r="H25" s="59"/>
      <c r="I25" s="11"/>
    </row>
    <row r="26" spans="1:12" ht="72" x14ac:dyDescent="0.3">
      <c r="A26" s="3" t="s">
        <v>1</v>
      </c>
      <c r="B26" s="4" t="s">
        <v>2</v>
      </c>
      <c r="C26" s="4" t="s">
        <v>11</v>
      </c>
      <c r="D26" s="12" t="s">
        <v>15</v>
      </c>
      <c r="E26" s="4" t="s">
        <v>48</v>
      </c>
      <c r="F26" s="13" t="s">
        <v>16</v>
      </c>
      <c r="G26" s="13" t="s">
        <v>17</v>
      </c>
      <c r="H26" s="13" t="s">
        <v>18</v>
      </c>
    </row>
    <row r="27" spans="1:12" x14ac:dyDescent="0.3">
      <c r="A27" s="45">
        <v>1</v>
      </c>
      <c r="B27" s="45" t="s">
        <v>4</v>
      </c>
      <c r="C27" s="14">
        <v>1</v>
      </c>
      <c r="D27" s="69" t="s">
        <v>19</v>
      </c>
      <c r="E27" s="69">
        <v>50</v>
      </c>
      <c r="F27" s="5">
        <v>1</v>
      </c>
      <c r="G27" s="70"/>
      <c r="H27" s="5">
        <v>50</v>
      </c>
    </row>
    <row r="28" spans="1:12" x14ac:dyDescent="0.3">
      <c r="A28" s="45"/>
      <c r="B28" s="45"/>
      <c r="C28" s="14">
        <v>2</v>
      </c>
      <c r="D28" s="69"/>
      <c r="E28" s="69"/>
      <c r="F28" s="5">
        <v>2</v>
      </c>
      <c r="G28" s="71"/>
      <c r="H28" s="72"/>
    </row>
    <row r="29" spans="1:12" x14ac:dyDescent="0.3">
      <c r="A29" s="45"/>
      <c r="B29" s="45"/>
      <c r="C29" s="14">
        <v>3</v>
      </c>
      <c r="D29" s="69"/>
      <c r="E29" s="69"/>
      <c r="F29" s="5">
        <v>1</v>
      </c>
      <c r="G29" s="71"/>
      <c r="H29" s="72"/>
    </row>
    <row r="30" spans="1:12" x14ac:dyDescent="0.3">
      <c r="A30" s="45">
        <v>2</v>
      </c>
      <c r="B30" s="45" t="s">
        <v>7</v>
      </c>
      <c r="C30" s="15">
        <v>4</v>
      </c>
      <c r="D30" s="69" t="s">
        <v>20</v>
      </c>
      <c r="E30" s="70"/>
      <c r="F30" s="5">
        <v>1</v>
      </c>
      <c r="G30" s="45" t="s">
        <v>21</v>
      </c>
      <c r="H30" s="49" t="s">
        <v>21</v>
      </c>
    </row>
    <row r="31" spans="1:12" x14ac:dyDescent="0.3">
      <c r="A31" s="45"/>
      <c r="B31" s="45"/>
      <c r="C31" s="15">
        <v>5</v>
      </c>
      <c r="D31" s="69"/>
      <c r="E31" s="70"/>
      <c r="F31" s="5">
        <v>1</v>
      </c>
      <c r="G31" s="45"/>
      <c r="H31" s="49"/>
    </row>
    <row r="32" spans="1:12" x14ac:dyDescent="0.3">
      <c r="A32" s="45"/>
      <c r="B32" s="45"/>
      <c r="C32" s="15">
        <v>6</v>
      </c>
      <c r="D32" s="69"/>
      <c r="E32" s="70"/>
      <c r="F32" s="5">
        <v>0</v>
      </c>
      <c r="G32" s="45"/>
      <c r="H32" s="49"/>
    </row>
    <row r="33" spans="1:12" x14ac:dyDescent="0.3">
      <c r="A33" s="45">
        <v>3</v>
      </c>
      <c r="B33" s="45" t="s">
        <v>8</v>
      </c>
      <c r="C33" s="15">
        <v>7</v>
      </c>
      <c r="D33" s="69" t="s">
        <v>19</v>
      </c>
      <c r="E33" s="69">
        <v>50</v>
      </c>
      <c r="F33" s="5">
        <v>1</v>
      </c>
      <c r="G33" s="70"/>
      <c r="H33" s="5">
        <v>30</v>
      </c>
    </row>
    <row r="34" spans="1:12" x14ac:dyDescent="0.3">
      <c r="A34" s="45"/>
      <c r="B34" s="45"/>
      <c r="C34" s="15">
        <v>8</v>
      </c>
      <c r="D34" s="69"/>
      <c r="E34" s="69"/>
      <c r="F34" s="5">
        <v>1</v>
      </c>
      <c r="G34" s="71"/>
      <c r="H34" s="72"/>
    </row>
    <row r="35" spans="1:12" x14ac:dyDescent="0.3">
      <c r="A35" s="45"/>
      <c r="B35" s="45"/>
      <c r="C35" s="15">
        <v>9</v>
      </c>
      <c r="D35" s="69"/>
      <c r="E35" s="69"/>
      <c r="F35" s="5">
        <v>0</v>
      </c>
      <c r="G35" s="71"/>
      <c r="H35" s="72"/>
    </row>
    <row r="36" spans="1:12" x14ac:dyDescent="0.3">
      <c r="A36" s="45">
        <v>4</v>
      </c>
      <c r="B36" s="45" t="s">
        <v>9</v>
      </c>
      <c r="C36" s="15">
        <v>10</v>
      </c>
      <c r="D36" s="69" t="s">
        <v>22</v>
      </c>
      <c r="E36" s="70"/>
      <c r="F36" s="5">
        <v>0</v>
      </c>
      <c r="G36" s="45" t="s">
        <v>23</v>
      </c>
      <c r="H36" s="45">
        <v>6</v>
      </c>
    </row>
    <row r="37" spans="1:12" x14ac:dyDescent="0.3">
      <c r="A37" s="45"/>
      <c r="B37" s="45"/>
      <c r="C37" s="15">
        <v>11</v>
      </c>
      <c r="D37" s="69"/>
      <c r="E37" s="70"/>
      <c r="F37" s="5">
        <v>1</v>
      </c>
      <c r="G37" s="45"/>
      <c r="H37" s="45"/>
    </row>
    <row r="38" spans="1:12" x14ac:dyDescent="0.3">
      <c r="A38" s="45"/>
      <c r="B38" s="45"/>
      <c r="C38" s="15">
        <v>12</v>
      </c>
      <c r="D38" s="69"/>
      <c r="E38" s="70"/>
      <c r="F38" s="5">
        <v>0</v>
      </c>
      <c r="G38" s="45"/>
      <c r="H38" s="45"/>
    </row>
    <row r="40" spans="1:12" x14ac:dyDescent="0.3">
      <c r="A40" s="66" t="s">
        <v>24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8"/>
    </row>
    <row r="41" spans="1:12" ht="46.5" customHeight="1" x14ac:dyDescent="0.3">
      <c r="A41" s="64" t="s">
        <v>1</v>
      </c>
      <c r="B41" s="65" t="s">
        <v>2</v>
      </c>
      <c r="C41" s="65" t="s">
        <v>11</v>
      </c>
      <c r="D41" s="49" t="s">
        <v>13</v>
      </c>
      <c r="E41" s="49" t="s">
        <v>25</v>
      </c>
      <c r="F41" s="49"/>
      <c r="G41" s="49" t="s">
        <v>26</v>
      </c>
      <c r="H41" s="49"/>
      <c r="I41" s="49"/>
      <c r="J41" s="49"/>
      <c r="K41" s="49"/>
      <c r="L41" s="49"/>
    </row>
    <row r="42" spans="1:12" ht="30" x14ac:dyDescent="0.3">
      <c r="A42" s="60"/>
      <c r="B42" s="48"/>
      <c r="C42" s="48"/>
      <c r="D42" s="49"/>
      <c r="E42" s="4" t="s">
        <v>27</v>
      </c>
      <c r="F42" s="4" t="s">
        <v>49</v>
      </c>
      <c r="G42" s="4" t="s">
        <v>50</v>
      </c>
      <c r="H42" s="4" t="s">
        <v>51</v>
      </c>
      <c r="I42" s="4" t="s">
        <v>49</v>
      </c>
      <c r="J42" s="13" t="s">
        <v>52</v>
      </c>
      <c r="K42" s="13" t="s">
        <v>53</v>
      </c>
      <c r="L42" s="13" t="s">
        <v>54</v>
      </c>
    </row>
    <row r="43" spans="1:12" x14ac:dyDescent="0.3">
      <c r="A43" s="45">
        <v>1</v>
      </c>
      <c r="B43" s="45" t="s">
        <v>4</v>
      </c>
      <c r="C43" s="14">
        <v>1</v>
      </c>
      <c r="D43" s="16">
        <v>124.8</v>
      </c>
      <c r="E43" s="1"/>
      <c r="F43" s="1"/>
      <c r="G43" s="14">
        <v>484.8</v>
      </c>
      <c r="H43" s="16">
        <v>905.9441679970364</v>
      </c>
      <c r="I43" s="17">
        <f>D43/H43</f>
        <v>0.13775683359816965</v>
      </c>
      <c r="J43" s="17">
        <f>3/2*H43*(I43-1+SQRT((1-I43)^2+3*8*I43/H43))</f>
        <v>2.8722611402200644</v>
      </c>
      <c r="K43" s="17">
        <f>MAX((1-(I43)),0)</f>
        <v>0.86224316640183041</v>
      </c>
      <c r="L43" s="17">
        <v>0.74272292846426946</v>
      </c>
    </row>
    <row r="44" spans="1:12" x14ac:dyDescent="0.3">
      <c r="A44" s="45"/>
      <c r="B44" s="45"/>
      <c r="C44" s="14">
        <v>2</v>
      </c>
      <c r="D44" s="16">
        <v>217.1</v>
      </c>
      <c r="E44" s="14">
        <v>1800</v>
      </c>
      <c r="F44" s="17">
        <f>D44/E44</f>
        <v>0.12061111111111111</v>
      </c>
      <c r="G44" s="18"/>
      <c r="H44" s="19"/>
      <c r="I44" s="19"/>
      <c r="J44" s="19"/>
      <c r="K44" s="19"/>
      <c r="L44" s="20"/>
    </row>
    <row r="45" spans="1:12" x14ac:dyDescent="0.3">
      <c r="A45" s="45"/>
      <c r="B45" s="45"/>
      <c r="C45" s="14">
        <v>3</v>
      </c>
      <c r="D45" s="16">
        <v>100.2</v>
      </c>
      <c r="E45" s="14">
        <v>1800</v>
      </c>
      <c r="F45" s="17">
        <f>D45/E45</f>
        <v>5.566666666666667E-2</v>
      </c>
      <c r="G45" s="18"/>
      <c r="H45" s="19"/>
      <c r="I45" s="19"/>
      <c r="J45" s="19"/>
      <c r="K45" s="19"/>
      <c r="L45" s="20"/>
    </row>
    <row r="46" spans="1:12" x14ac:dyDescent="0.3">
      <c r="A46" s="45">
        <v>2</v>
      </c>
      <c r="B46" s="45" t="s">
        <v>7</v>
      </c>
      <c r="C46" s="15">
        <v>4</v>
      </c>
      <c r="D46" s="16">
        <v>74.3</v>
      </c>
      <c r="E46" s="21"/>
      <c r="F46" s="22"/>
      <c r="G46" s="16">
        <v>1086.8</v>
      </c>
      <c r="H46" s="16">
        <v>243.39225815395108</v>
      </c>
      <c r="I46" s="19"/>
      <c r="J46" s="19"/>
      <c r="K46" s="19"/>
      <c r="L46" s="20"/>
    </row>
    <row r="47" spans="1:12" x14ac:dyDescent="0.3">
      <c r="A47" s="45"/>
      <c r="B47" s="45"/>
      <c r="C47" s="15">
        <v>5</v>
      </c>
      <c r="D47" s="16">
        <v>21</v>
      </c>
      <c r="E47" s="19"/>
      <c r="F47" s="20"/>
      <c r="G47" s="16">
        <v>1022.1999999999999</v>
      </c>
      <c r="H47" s="16">
        <v>276.15123883170378</v>
      </c>
      <c r="I47" s="19"/>
      <c r="J47" s="19"/>
      <c r="K47" s="19"/>
      <c r="L47" s="20"/>
    </row>
    <row r="48" spans="1:12" x14ac:dyDescent="0.3">
      <c r="A48" s="45"/>
      <c r="B48" s="45"/>
      <c r="C48" s="15">
        <v>6</v>
      </c>
      <c r="D48" s="16">
        <v>167.3</v>
      </c>
      <c r="E48" s="19"/>
      <c r="F48" s="20"/>
      <c r="G48" s="16">
        <v>267.2</v>
      </c>
      <c r="H48" s="16">
        <v>787.46818624183982</v>
      </c>
      <c r="I48" s="17">
        <f>D48/H48</f>
        <v>0.21245302721171824</v>
      </c>
      <c r="J48" s="19"/>
      <c r="K48" s="17">
        <f>MAX((1-(I48)),0)</f>
        <v>0.78754697278828178</v>
      </c>
      <c r="L48" s="20"/>
    </row>
    <row r="49" spans="1:14" x14ac:dyDescent="0.3">
      <c r="A49" s="45">
        <v>3</v>
      </c>
      <c r="B49" s="45" t="s">
        <v>8</v>
      </c>
      <c r="C49" s="15">
        <v>7</v>
      </c>
      <c r="D49" s="16">
        <v>145.4</v>
      </c>
      <c r="E49" s="23"/>
      <c r="F49" s="24"/>
      <c r="G49" s="16">
        <v>317.3</v>
      </c>
      <c r="H49" s="16">
        <v>1048.94500344219</v>
      </c>
      <c r="I49" s="17">
        <f>D49/H49</f>
        <v>0.1386154655609772</v>
      </c>
      <c r="J49" s="17">
        <f>3/2*H49*(I49-1+SQRT((1-I49)^2+3*8*I49/H49))</f>
        <v>2.8935019346663595</v>
      </c>
      <c r="K49" s="17">
        <f>MAX((1-(I49)),0)</f>
        <v>0.86138453443902274</v>
      </c>
      <c r="L49" s="17">
        <v>0.74272292846426946</v>
      </c>
      <c r="N49" s="5"/>
    </row>
    <row r="50" spans="1:14" x14ac:dyDescent="0.3">
      <c r="A50" s="45"/>
      <c r="B50" s="45"/>
      <c r="C50" s="15">
        <v>8</v>
      </c>
      <c r="D50" s="16">
        <v>351</v>
      </c>
      <c r="E50" s="14">
        <v>1800</v>
      </c>
      <c r="F50" s="17">
        <f>D50/E50</f>
        <v>0.19500000000000001</v>
      </c>
      <c r="G50" s="25"/>
      <c r="H50" s="21"/>
      <c r="I50" s="21"/>
      <c r="J50" s="21"/>
      <c r="K50" s="21"/>
      <c r="L50" s="22"/>
    </row>
    <row r="51" spans="1:14" x14ac:dyDescent="0.3">
      <c r="A51" s="45"/>
      <c r="B51" s="45"/>
      <c r="C51" s="15">
        <v>9</v>
      </c>
      <c r="D51" s="16">
        <v>133.80000000000001</v>
      </c>
      <c r="E51" s="14">
        <v>1800</v>
      </c>
      <c r="F51" s="17">
        <f>D51/E51</f>
        <v>7.4333333333333335E-2</v>
      </c>
      <c r="G51" s="18"/>
      <c r="H51" s="19"/>
      <c r="I51" s="19"/>
      <c r="J51" s="19"/>
      <c r="K51" s="19"/>
      <c r="L51" s="20"/>
    </row>
    <row r="52" spans="1:14" x14ac:dyDescent="0.3">
      <c r="A52" s="45">
        <v>4</v>
      </c>
      <c r="B52" s="45" t="s">
        <v>9</v>
      </c>
      <c r="C52" s="15">
        <v>10</v>
      </c>
      <c r="D52" s="16">
        <v>75.900000000000006</v>
      </c>
      <c r="E52" s="21"/>
      <c r="F52" s="22"/>
      <c r="G52" s="16">
        <v>1143.5999999999999</v>
      </c>
      <c r="H52" s="16">
        <v>242.38874524638064</v>
      </c>
      <c r="I52" s="19"/>
      <c r="J52" s="19"/>
      <c r="K52" s="19"/>
      <c r="L52" s="20"/>
    </row>
    <row r="53" spans="1:14" x14ac:dyDescent="0.3">
      <c r="A53" s="45"/>
      <c r="B53" s="45"/>
      <c r="C53" s="15">
        <v>11</v>
      </c>
      <c r="D53" s="16">
        <v>24.9</v>
      </c>
      <c r="E53" s="19"/>
      <c r="F53" s="20"/>
      <c r="G53" s="16">
        <v>1005.4</v>
      </c>
      <c r="H53" s="16">
        <v>306.14313899788232</v>
      </c>
      <c r="I53" s="19"/>
      <c r="J53" s="19"/>
      <c r="K53" s="19"/>
      <c r="L53" s="20"/>
    </row>
    <row r="54" spans="1:14" x14ac:dyDescent="0.3">
      <c r="A54" s="45"/>
      <c r="B54" s="45"/>
      <c r="C54" s="15">
        <v>12</v>
      </c>
      <c r="D54" s="16">
        <v>106.6</v>
      </c>
      <c r="E54" s="23"/>
      <c r="F54" s="24"/>
      <c r="G54" s="16">
        <v>417.9</v>
      </c>
      <c r="H54" s="16">
        <v>805.62994595623695</v>
      </c>
      <c r="I54" s="17">
        <f>D54/H54</f>
        <v>0.13231881527625175</v>
      </c>
      <c r="J54" s="23"/>
      <c r="K54" s="17">
        <f>MAX((1-(I54)),0)</f>
        <v>0.86768118472374822</v>
      </c>
      <c r="L54" s="24"/>
    </row>
    <row r="56" spans="1:14" x14ac:dyDescent="0.3">
      <c r="A56" s="57" t="s">
        <v>24</v>
      </c>
      <c r="B56" s="58"/>
      <c r="C56" s="58"/>
      <c r="D56" s="58"/>
      <c r="E56" s="58"/>
      <c r="F56" s="58"/>
      <c r="G56" s="58"/>
      <c r="H56" s="58"/>
      <c r="I56" s="59"/>
      <c r="J56" s="26"/>
    </row>
    <row r="57" spans="1:14" ht="50.4" customHeight="1" x14ac:dyDescent="0.3">
      <c r="A57" s="64" t="s">
        <v>1</v>
      </c>
      <c r="B57" s="65" t="s">
        <v>2</v>
      </c>
      <c r="C57" s="65" t="s">
        <v>11</v>
      </c>
      <c r="D57" s="49" t="s">
        <v>28</v>
      </c>
      <c r="E57" s="49"/>
      <c r="F57" s="49"/>
      <c r="G57" s="49"/>
      <c r="H57" s="49" t="s">
        <v>29</v>
      </c>
      <c r="I57" s="49"/>
      <c r="J57" s="27"/>
    </row>
    <row r="58" spans="1:14" ht="45" customHeight="1" x14ac:dyDescent="0.3">
      <c r="A58" s="60"/>
      <c r="B58" s="48"/>
      <c r="C58" s="48"/>
      <c r="D58" s="4" t="s">
        <v>27</v>
      </c>
      <c r="E58" s="4" t="s">
        <v>49</v>
      </c>
      <c r="F58" s="13" t="s">
        <v>55</v>
      </c>
      <c r="G58" s="13" t="s">
        <v>56</v>
      </c>
      <c r="H58" s="4" t="s">
        <v>27</v>
      </c>
      <c r="I58" s="4" t="s">
        <v>49</v>
      </c>
      <c r="J58" s="28"/>
      <c r="L58" s="28"/>
    </row>
    <row r="59" spans="1:14" x14ac:dyDescent="0.3">
      <c r="A59" s="45">
        <v>1</v>
      </c>
      <c r="B59" s="45" t="s">
        <v>4</v>
      </c>
      <c r="C59" s="14">
        <v>1</v>
      </c>
      <c r="D59" s="18"/>
      <c r="E59" s="19"/>
      <c r="F59" s="19"/>
      <c r="G59" s="19"/>
      <c r="H59" s="19"/>
      <c r="I59" s="20"/>
    </row>
    <row r="60" spans="1:14" x14ac:dyDescent="0.3">
      <c r="A60" s="45"/>
      <c r="B60" s="45"/>
      <c r="C60" s="14">
        <v>2</v>
      </c>
      <c r="D60" s="18"/>
      <c r="E60" s="19"/>
      <c r="F60" s="19"/>
      <c r="G60" s="19"/>
      <c r="H60" s="19"/>
      <c r="I60" s="20"/>
    </row>
    <row r="61" spans="1:14" x14ac:dyDescent="0.3">
      <c r="A61" s="45"/>
      <c r="B61" s="45"/>
      <c r="C61" s="14">
        <v>3</v>
      </c>
      <c r="D61" s="18"/>
      <c r="E61" s="19"/>
      <c r="F61" s="19"/>
      <c r="G61" s="19"/>
      <c r="H61" s="19"/>
      <c r="I61" s="20"/>
    </row>
    <row r="62" spans="1:14" x14ac:dyDescent="0.3">
      <c r="A62" s="45">
        <v>2</v>
      </c>
      <c r="B62" s="45" t="s">
        <v>7</v>
      </c>
      <c r="C62" s="29">
        <v>4</v>
      </c>
      <c r="D62" s="30"/>
      <c r="E62" s="19"/>
      <c r="F62" s="19"/>
      <c r="G62" s="19"/>
      <c r="H62" s="16">
        <v>156.83527643528899</v>
      </c>
      <c r="I62" s="31">
        <v>0.30526854290083283</v>
      </c>
    </row>
    <row r="63" spans="1:14" x14ac:dyDescent="0.3">
      <c r="A63" s="45"/>
      <c r="B63" s="45"/>
      <c r="C63" s="15">
        <v>5</v>
      </c>
      <c r="D63" s="32">
        <v>205.10385680411892</v>
      </c>
      <c r="E63" s="31">
        <v>7.6045286230992187E-2</v>
      </c>
      <c r="F63" s="17">
        <f>MAX((1-(E63)),0)</f>
        <v>0.92395471376900784</v>
      </c>
      <c r="G63" s="17">
        <v>0.74609003442913224</v>
      </c>
      <c r="H63" s="19"/>
      <c r="I63" s="20"/>
    </row>
    <row r="64" spans="1:14" x14ac:dyDescent="0.3">
      <c r="A64" s="45"/>
      <c r="B64" s="45"/>
      <c r="C64" s="15">
        <v>6</v>
      </c>
      <c r="D64" s="18"/>
      <c r="E64" s="19"/>
      <c r="F64" s="19"/>
      <c r="G64" s="19"/>
      <c r="H64" s="19"/>
      <c r="I64" s="20"/>
    </row>
    <row r="65" spans="1:9" x14ac:dyDescent="0.3">
      <c r="A65" s="45">
        <v>3</v>
      </c>
      <c r="B65" s="45" t="s">
        <v>8</v>
      </c>
      <c r="C65" s="15">
        <v>7</v>
      </c>
      <c r="D65" s="18"/>
      <c r="E65" s="19"/>
      <c r="F65" s="19"/>
      <c r="G65" s="19"/>
      <c r="H65" s="19"/>
      <c r="I65" s="20"/>
    </row>
    <row r="66" spans="1:9" x14ac:dyDescent="0.3">
      <c r="A66" s="45"/>
      <c r="B66" s="45"/>
      <c r="C66" s="15">
        <v>8</v>
      </c>
      <c r="D66" s="18"/>
      <c r="E66" s="19"/>
      <c r="F66" s="19"/>
      <c r="G66" s="19"/>
      <c r="H66" s="19"/>
      <c r="I66" s="20"/>
    </row>
    <row r="67" spans="1:9" x14ac:dyDescent="0.3">
      <c r="A67" s="45"/>
      <c r="B67" s="45"/>
      <c r="C67" s="15">
        <v>9</v>
      </c>
      <c r="D67" s="18"/>
      <c r="E67" s="19"/>
      <c r="F67" s="19"/>
      <c r="G67" s="19"/>
      <c r="H67" s="19"/>
      <c r="I67" s="20"/>
    </row>
    <row r="68" spans="1:9" x14ac:dyDescent="0.3">
      <c r="A68" s="45">
        <v>4</v>
      </c>
      <c r="B68" s="45" t="s">
        <v>9</v>
      </c>
      <c r="C68" s="15">
        <v>10</v>
      </c>
      <c r="D68" s="18"/>
      <c r="E68" s="19"/>
      <c r="F68" s="19"/>
      <c r="G68" s="19"/>
      <c r="H68" s="16">
        <v>142.42300872661988</v>
      </c>
      <c r="I68" s="31">
        <v>0.31313335081977511</v>
      </c>
    </row>
    <row r="69" spans="1:9" x14ac:dyDescent="0.3">
      <c r="A69" s="45"/>
      <c r="B69" s="45"/>
      <c r="C69" s="15">
        <v>11</v>
      </c>
      <c r="D69" s="16">
        <v>227.37952872575104</v>
      </c>
      <c r="E69" s="17">
        <v>8.1334502812987222E-2</v>
      </c>
      <c r="F69" s="17">
        <f>MAX((1-(E69)),0)</f>
        <v>0.91866549718701274</v>
      </c>
      <c r="G69" s="17">
        <v>0.74263739431156928</v>
      </c>
      <c r="H69" s="19"/>
      <c r="I69" s="20"/>
    </row>
    <row r="70" spans="1:9" x14ac:dyDescent="0.3">
      <c r="A70" s="45"/>
      <c r="B70" s="45"/>
      <c r="C70" s="15">
        <v>12</v>
      </c>
      <c r="D70" s="33"/>
      <c r="E70" s="23"/>
      <c r="F70" s="23"/>
      <c r="G70" s="23"/>
      <c r="H70" s="23"/>
      <c r="I70" s="24"/>
    </row>
    <row r="72" spans="1:9" x14ac:dyDescent="0.3">
      <c r="A72" s="62" t="s">
        <v>30</v>
      </c>
      <c r="B72" s="62"/>
      <c r="C72" s="62"/>
      <c r="D72" s="62"/>
      <c r="E72" s="62"/>
      <c r="F72" s="62"/>
      <c r="G72" s="34"/>
      <c r="H72" s="28"/>
    </row>
    <row r="73" spans="1:9" ht="39.6" x14ac:dyDescent="0.3">
      <c r="A73" s="3" t="s">
        <v>1</v>
      </c>
      <c r="B73" s="4" t="s">
        <v>2</v>
      </c>
      <c r="C73" s="4" t="s">
        <v>11</v>
      </c>
      <c r="D73" s="4" t="s">
        <v>49</v>
      </c>
      <c r="E73" s="4" t="s">
        <v>57</v>
      </c>
      <c r="F73" s="4" t="s">
        <v>27</v>
      </c>
      <c r="G73" s="35"/>
    </row>
    <row r="74" spans="1:9" x14ac:dyDescent="0.3">
      <c r="A74" s="45">
        <v>1</v>
      </c>
      <c r="B74" s="45" t="s">
        <v>4</v>
      </c>
      <c r="C74" s="14">
        <v>1</v>
      </c>
      <c r="D74" s="17">
        <f>I43</f>
        <v>0.13775683359816965</v>
      </c>
      <c r="E74" s="63">
        <f>SUM(K12:K13)</f>
        <v>341.9</v>
      </c>
      <c r="F74" s="63">
        <f>E74/SUM(D74:D75)</f>
        <v>1323.3065749882815</v>
      </c>
    </row>
    <row r="75" spans="1:9" x14ac:dyDescent="0.3">
      <c r="A75" s="45"/>
      <c r="B75" s="45"/>
      <c r="C75" s="14">
        <v>2</v>
      </c>
      <c r="D75" s="17">
        <f>F44</f>
        <v>0.12061111111111111</v>
      </c>
      <c r="E75" s="63"/>
      <c r="F75" s="63"/>
    </row>
    <row r="76" spans="1:9" x14ac:dyDescent="0.3">
      <c r="A76" s="45"/>
      <c r="B76" s="45"/>
      <c r="C76" s="14">
        <v>3</v>
      </c>
      <c r="D76" s="17" t="s">
        <v>21</v>
      </c>
      <c r="E76" s="36" t="s">
        <v>21</v>
      </c>
      <c r="F76" s="36" t="s">
        <v>21</v>
      </c>
    </row>
    <row r="77" spans="1:9" x14ac:dyDescent="0.3">
      <c r="A77" s="45">
        <v>2</v>
      </c>
      <c r="B77" s="45" t="s">
        <v>7</v>
      </c>
      <c r="C77" s="15">
        <v>4</v>
      </c>
      <c r="D77" s="17" t="s">
        <v>21</v>
      </c>
      <c r="E77" s="14" t="s">
        <v>21</v>
      </c>
      <c r="F77" s="14" t="s">
        <v>21</v>
      </c>
    </row>
    <row r="78" spans="1:9" x14ac:dyDescent="0.3">
      <c r="A78" s="45"/>
      <c r="B78" s="45"/>
      <c r="C78" s="15">
        <v>5</v>
      </c>
      <c r="D78" s="17">
        <f>E63</f>
        <v>7.6045286230992187E-2</v>
      </c>
      <c r="E78" s="55">
        <f>SUM(K16:K17)</f>
        <v>188.3</v>
      </c>
      <c r="F78" s="55">
        <f>E78/SUM(D78:D79)</f>
        <v>652.69012408764866</v>
      </c>
    </row>
    <row r="79" spans="1:9" x14ac:dyDescent="0.3">
      <c r="A79" s="45"/>
      <c r="B79" s="45"/>
      <c r="C79" s="15">
        <v>6</v>
      </c>
      <c r="D79" s="17">
        <f>I48</f>
        <v>0.21245302721171824</v>
      </c>
      <c r="E79" s="56"/>
      <c r="F79" s="56"/>
    </row>
    <row r="80" spans="1:9" x14ac:dyDescent="0.3">
      <c r="A80" s="45">
        <v>3</v>
      </c>
      <c r="B80" s="45" t="s">
        <v>8</v>
      </c>
      <c r="C80" s="15">
        <v>7</v>
      </c>
      <c r="D80" s="17" t="s">
        <v>21</v>
      </c>
      <c r="E80" s="14" t="s">
        <v>21</v>
      </c>
      <c r="F80" s="14" t="s">
        <v>21</v>
      </c>
    </row>
    <row r="81" spans="1:12" x14ac:dyDescent="0.3">
      <c r="A81" s="45"/>
      <c r="B81" s="45"/>
      <c r="C81" s="15">
        <v>8</v>
      </c>
      <c r="D81" s="17">
        <f>F50</f>
        <v>0.19500000000000001</v>
      </c>
      <c r="E81" s="53">
        <f>SUM(K19:K20)</f>
        <v>484.8</v>
      </c>
      <c r="F81" s="53">
        <f>E81/SUM(D81:D82)</f>
        <v>1800.0000000000002</v>
      </c>
    </row>
    <row r="82" spans="1:12" x14ac:dyDescent="0.3">
      <c r="A82" s="45"/>
      <c r="B82" s="45"/>
      <c r="C82" s="15">
        <v>9</v>
      </c>
      <c r="D82" s="17">
        <f>F51</f>
        <v>7.4333333333333335E-2</v>
      </c>
      <c r="E82" s="44"/>
      <c r="F82" s="44"/>
    </row>
    <row r="83" spans="1:12" x14ac:dyDescent="0.3">
      <c r="A83" s="45">
        <v>4</v>
      </c>
      <c r="B83" s="45" t="s">
        <v>9</v>
      </c>
      <c r="C83" s="15">
        <v>10</v>
      </c>
      <c r="D83" s="17">
        <f>I68</f>
        <v>0.31313335081977511</v>
      </c>
      <c r="E83" s="43">
        <v>246</v>
      </c>
      <c r="F83" s="54">
        <f>E83/SUM(D83:D85)</f>
        <v>466.9822045980606</v>
      </c>
    </row>
    <row r="84" spans="1:12" x14ac:dyDescent="0.3">
      <c r="A84" s="45"/>
      <c r="B84" s="45"/>
      <c r="C84" s="15">
        <v>11</v>
      </c>
      <c r="D84" s="17">
        <f>E69</f>
        <v>8.1334502812987222E-2</v>
      </c>
      <c r="E84" s="53"/>
      <c r="F84" s="55"/>
    </row>
    <row r="85" spans="1:12" x14ac:dyDescent="0.3">
      <c r="A85" s="45"/>
      <c r="B85" s="45"/>
      <c r="C85" s="15">
        <v>12</v>
      </c>
      <c r="D85" s="17">
        <f>I54</f>
        <v>0.13231881527625175</v>
      </c>
      <c r="E85" s="44"/>
      <c r="F85" s="56"/>
    </row>
    <row r="87" spans="1:12" x14ac:dyDescent="0.3">
      <c r="A87" s="57" t="s">
        <v>31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9"/>
    </row>
    <row r="88" spans="1:12" x14ac:dyDescent="0.3">
      <c r="A88" s="60" t="s">
        <v>1</v>
      </c>
      <c r="B88" s="48" t="s">
        <v>2</v>
      </c>
      <c r="C88" s="48" t="s">
        <v>11</v>
      </c>
      <c r="D88" s="48" t="s">
        <v>13</v>
      </c>
      <c r="E88" s="48" t="s">
        <v>27</v>
      </c>
      <c r="F88" s="46" t="s">
        <v>39</v>
      </c>
      <c r="G88" s="48" t="s">
        <v>49</v>
      </c>
      <c r="H88" s="46" t="s">
        <v>58</v>
      </c>
      <c r="I88" s="46" t="s">
        <v>59</v>
      </c>
      <c r="J88" s="50"/>
      <c r="K88" s="47" t="s">
        <v>32</v>
      </c>
      <c r="L88" s="47"/>
    </row>
    <row r="89" spans="1:12" ht="58.2" x14ac:dyDescent="0.3">
      <c r="A89" s="61"/>
      <c r="B89" s="49"/>
      <c r="C89" s="49"/>
      <c r="D89" s="49"/>
      <c r="E89" s="49"/>
      <c r="F89" s="47"/>
      <c r="G89" s="49"/>
      <c r="H89" s="47"/>
      <c r="I89" s="47"/>
      <c r="J89" s="51"/>
      <c r="K89" s="37" t="s">
        <v>33</v>
      </c>
      <c r="L89" s="37" t="s">
        <v>34</v>
      </c>
    </row>
    <row r="90" spans="1:12" x14ac:dyDescent="0.3">
      <c r="A90" s="43">
        <v>1</v>
      </c>
      <c r="B90" s="43" t="s">
        <v>4</v>
      </c>
      <c r="C90" s="36" t="s">
        <v>35</v>
      </c>
      <c r="D90" s="38">
        <f>K12+K13</f>
        <v>341.9</v>
      </c>
      <c r="E90" s="16">
        <f>F74</f>
        <v>1323.3065749882815</v>
      </c>
      <c r="F90" s="39">
        <f>(E90-D90)/E90*100</f>
        <v>74.163205529071931</v>
      </c>
      <c r="G90" s="17">
        <f>D90/E90</f>
        <v>0.25836794470928076</v>
      </c>
      <c r="H90" s="17">
        <f>3600/E90+3600/4*((G90-1)+SQRT((G90-1)^2+(3600*8*MIN(G90,1)/(E90*3600))))</f>
        <v>3.6675325808535786</v>
      </c>
      <c r="I90" s="17">
        <f>3/2*E90*(G90-1+SQRT((1-G90)^2+3*8*G90/E90))</f>
        <v>6.2574962001266705</v>
      </c>
      <c r="J90" s="51"/>
      <c r="K90" s="14" t="str">
        <f>IF(H90&lt;=10,"A",IF(AND(H90&lt;=20,H90&gt;10),"B",IF(AND(H90&lt;=30,H90&gt;20),"C",IF(AND(H90&lt;=45,H90&gt;30),"D",IF(H90&gt;45,"E","F")))))</f>
        <v>A</v>
      </c>
      <c r="L90" s="45" t="s">
        <v>6</v>
      </c>
    </row>
    <row r="91" spans="1:12" x14ac:dyDescent="0.3">
      <c r="A91" s="44"/>
      <c r="B91" s="44"/>
      <c r="C91" s="14">
        <v>3</v>
      </c>
      <c r="D91" s="16">
        <f>K14</f>
        <v>100.2</v>
      </c>
      <c r="E91" s="14">
        <f>E45</f>
        <v>1800</v>
      </c>
      <c r="F91" s="39">
        <f t="shared" ref="F91:F96" si="4">(E91-D91)/E91*100</f>
        <v>94.433333333333337</v>
      </c>
      <c r="G91" s="17">
        <f t="shared" ref="G91:G96" si="5">D91/E91</f>
        <v>5.566666666666667E-2</v>
      </c>
      <c r="H91" s="17">
        <f t="shared" ref="H91:H96" si="6">3600/E91+3600/4*((G91-1)+SQRT((G91-1)^2+(3600*8*MIN(G91,1)/(E91*3600))))</f>
        <v>2.1178880470692478</v>
      </c>
      <c r="I91" s="17">
        <f t="shared" ref="I91:I96" si="7">3/2*E91*(G91-1+SQRT((1-G91)^2+3*8*G91/E91))</f>
        <v>1.0608453165499077</v>
      </c>
      <c r="J91" s="51"/>
      <c r="K91" s="14" t="str">
        <f t="shared" ref="K91:K96" si="8">IF(H91&lt;=10,"A",IF(AND(H91&lt;=20,H91&gt;10),"B",IF(AND(H91&lt;=30,H91&gt;20),"C",IF(AND(H91&lt;=45,H91&gt;30),"D",IF(H91&gt;45,"E","F")))))</f>
        <v>A</v>
      </c>
      <c r="L91" s="45"/>
    </row>
    <row r="92" spans="1:12" x14ac:dyDescent="0.3">
      <c r="A92" s="43">
        <v>2</v>
      </c>
      <c r="B92" s="43" t="s">
        <v>7</v>
      </c>
      <c r="C92" s="15">
        <v>4</v>
      </c>
      <c r="D92" s="16">
        <f>K15</f>
        <v>74.3</v>
      </c>
      <c r="E92" s="16">
        <f>H62</f>
        <v>156.83527643528899</v>
      </c>
      <c r="F92" s="39">
        <f t="shared" si="4"/>
        <v>52.62545411417274</v>
      </c>
      <c r="G92" s="17">
        <f t="shared" si="5"/>
        <v>0.47374545885827252</v>
      </c>
      <c r="H92" s="17">
        <f t="shared" si="6"/>
        <v>43.185605795455615</v>
      </c>
      <c r="I92" s="17">
        <f t="shared" si="7"/>
        <v>15.263118858350397</v>
      </c>
      <c r="J92" s="51"/>
      <c r="K92" s="14" t="str">
        <f t="shared" si="8"/>
        <v>D</v>
      </c>
      <c r="L92" s="45"/>
    </row>
    <row r="93" spans="1:12" x14ac:dyDescent="0.3">
      <c r="A93" s="44"/>
      <c r="B93" s="44"/>
      <c r="C93" s="15" t="s">
        <v>36</v>
      </c>
      <c r="D93" s="16">
        <f>K16+K17</f>
        <v>188.3</v>
      </c>
      <c r="E93" s="16">
        <f>F78</f>
        <v>652.69012408764866</v>
      </c>
      <c r="F93" s="39">
        <f t="shared" si="4"/>
        <v>71.150168655728962</v>
      </c>
      <c r="G93" s="17">
        <f t="shared" si="5"/>
        <v>0.28849831344271043</v>
      </c>
      <c r="H93" s="17">
        <f t="shared" si="6"/>
        <v>7.7482109166391382</v>
      </c>
      <c r="I93" s="17">
        <f t="shared" si="7"/>
        <v>7.2607640151616337</v>
      </c>
      <c r="J93" s="51"/>
      <c r="K93" s="14" t="str">
        <f t="shared" si="8"/>
        <v>A</v>
      </c>
      <c r="L93" s="45"/>
    </row>
    <row r="94" spans="1:12" x14ac:dyDescent="0.3">
      <c r="A94" s="43">
        <v>3</v>
      </c>
      <c r="B94" s="43" t="s">
        <v>8</v>
      </c>
      <c r="C94" s="15">
        <v>7</v>
      </c>
      <c r="D94" s="16">
        <f>K18</f>
        <v>145.4</v>
      </c>
      <c r="E94" s="16">
        <f>H49</f>
        <v>1048.94500344219</v>
      </c>
      <c r="F94" s="39">
        <f t="shared" si="4"/>
        <v>86.138453443902279</v>
      </c>
      <c r="G94" s="17">
        <f t="shared" si="5"/>
        <v>0.1386154655609772</v>
      </c>
      <c r="H94" s="17">
        <f t="shared" si="6"/>
        <v>3.9841096603338411</v>
      </c>
      <c r="I94" s="17">
        <f t="shared" si="7"/>
        <v>2.8935019346663595</v>
      </c>
      <c r="J94" s="51"/>
      <c r="K94" s="14" t="str">
        <f t="shared" si="8"/>
        <v>A</v>
      </c>
      <c r="L94" s="45"/>
    </row>
    <row r="95" spans="1:12" x14ac:dyDescent="0.3">
      <c r="A95" s="44"/>
      <c r="B95" s="44"/>
      <c r="C95" s="15" t="s">
        <v>37</v>
      </c>
      <c r="D95" s="16">
        <f>K19+K20</f>
        <v>484.8</v>
      </c>
      <c r="E95" s="14">
        <f>F81</f>
        <v>1800.0000000000002</v>
      </c>
      <c r="F95" s="39">
        <f t="shared" si="4"/>
        <v>73.066666666666663</v>
      </c>
      <c r="G95" s="17">
        <f t="shared" si="5"/>
        <v>0.26933333333333331</v>
      </c>
      <c r="H95" s="17">
        <f t="shared" si="6"/>
        <v>2.7368134929110592</v>
      </c>
      <c r="I95" s="17">
        <f t="shared" si="7"/>
        <v>6.6239161937999516</v>
      </c>
      <c r="J95" s="51"/>
      <c r="K95" s="14" t="str">
        <f t="shared" si="8"/>
        <v>A</v>
      </c>
      <c r="L95" s="45"/>
    </row>
    <row r="96" spans="1:12" x14ac:dyDescent="0.3">
      <c r="A96" s="14">
        <v>4</v>
      </c>
      <c r="B96" s="14" t="s">
        <v>9</v>
      </c>
      <c r="C96" s="15" t="s">
        <v>38</v>
      </c>
      <c r="D96" s="14">
        <f>K21+K22+K23</f>
        <v>207.4</v>
      </c>
      <c r="E96" s="16">
        <f>F83</f>
        <v>466.9822045980606</v>
      </c>
      <c r="F96" s="39">
        <f t="shared" si="4"/>
        <v>55.587172710679056</v>
      </c>
      <c r="G96" s="17">
        <f t="shared" si="5"/>
        <v>0.44412827289320939</v>
      </c>
      <c r="H96" s="17">
        <f t="shared" si="6"/>
        <v>13.830982657189873</v>
      </c>
      <c r="I96" s="17">
        <f t="shared" si="7"/>
        <v>14.125357442676293</v>
      </c>
      <c r="J96" s="52"/>
      <c r="K96" s="14" t="str">
        <f t="shared" si="8"/>
        <v>B</v>
      </c>
      <c r="L96" s="45"/>
    </row>
    <row r="98" spans="12:12" x14ac:dyDescent="0.3">
      <c r="L98" s="6"/>
    </row>
  </sheetData>
  <mergeCells count="109">
    <mergeCell ref="B15:B17"/>
    <mergeCell ref="L15:L17"/>
    <mergeCell ref="A18:A20"/>
    <mergeCell ref="B18:B20"/>
    <mergeCell ref="L18:L20"/>
    <mergeCell ref="A21:A23"/>
    <mergeCell ref="B21:B23"/>
    <mergeCell ref="L21:L23"/>
    <mergeCell ref="A3:E3"/>
    <mergeCell ref="C5:C8"/>
    <mergeCell ref="D5:D8"/>
    <mergeCell ref="E5:E8"/>
    <mergeCell ref="A10:L10"/>
    <mergeCell ref="I11:I23"/>
    <mergeCell ref="A12:A14"/>
    <mergeCell ref="B12:B14"/>
    <mergeCell ref="L12:L14"/>
    <mergeCell ref="A15:A17"/>
    <mergeCell ref="A30:A32"/>
    <mergeCell ref="B30:B32"/>
    <mergeCell ref="D30:D32"/>
    <mergeCell ref="E30:E32"/>
    <mergeCell ref="G30:G32"/>
    <mergeCell ref="H30:H32"/>
    <mergeCell ref="A25:H25"/>
    <mergeCell ref="A27:A29"/>
    <mergeCell ref="B27:B29"/>
    <mergeCell ref="D27:D29"/>
    <mergeCell ref="E27:E29"/>
    <mergeCell ref="G27:G29"/>
    <mergeCell ref="H28:H29"/>
    <mergeCell ref="A36:A38"/>
    <mergeCell ref="B36:B38"/>
    <mergeCell ref="D36:D38"/>
    <mergeCell ref="E36:E38"/>
    <mergeCell ref="G36:G38"/>
    <mergeCell ref="H36:H38"/>
    <mergeCell ref="A33:A35"/>
    <mergeCell ref="B33:B35"/>
    <mergeCell ref="D33:D35"/>
    <mergeCell ref="E33:E35"/>
    <mergeCell ref="G33:G35"/>
    <mergeCell ref="H34:H35"/>
    <mergeCell ref="A43:A45"/>
    <mergeCell ref="B43:B45"/>
    <mergeCell ref="A46:A48"/>
    <mergeCell ref="B46:B48"/>
    <mergeCell ref="A49:A51"/>
    <mergeCell ref="B49:B51"/>
    <mergeCell ref="A40:L40"/>
    <mergeCell ref="A41:A42"/>
    <mergeCell ref="B41:B42"/>
    <mergeCell ref="C41:C42"/>
    <mergeCell ref="D41:D42"/>
    <mergeCell ref="E41:F41"/>
    <mergeCell ref="G41:L41"/>
    <mergeCell ref="A59:A61"/>
    <mergeCell ref="B59:B61"/>
    <mergeCell ref="A62:A64"/>
    <mergeCell ref="B62:B64"/>
    <mergeCell ref="A65:A67"/>
    <mergeCell ref="B65:B67"/>
    <mergeCell ref="A52:A54"/>
    <mergeCell ref="B52:B54"/>
    <mergeCell ref="A56:I56"/>
    <mergeCell ref="A57:A58"/>
    <mergeCell ref="B57:B58"/>
    <mergeCell ref="C57:C58"/>
    <mergeCell ref="D57:G57"/>
    <mergeCell ref="H57:I57"/>
    <mergeCell ref="A77:A79"/>
    <mergeCell ref="B77:B79"/>
    <mergeCell ref="E78:E79"/>
    <mergeCell ref="F78:F79"/>
    <mergeCell ref="A80:A82"/>
    <mergeCell ref="B80:B82"/>
    <mergeCell ref="E81:E82"/>
    <mergeCell ref="F81:F82"/>
    <mergeCell ref="A68:A70"/>
    <mergeCell ref="B68:B70"/>
    <mergeCell ref="A72:F72"/>
    <mergeCell ref="A74:A76"/>
    <mergeCell ref="B74:B76"/>
    <mergeCell ref="E74:E75"/>
    <mergeCell ref="F74:F75"/>
    <mergeCell ref="A1:L1"/>
    <mergeCell ref="A90:A91"/>
    <mergeCell ref="B90:B91"/>
    <mergeCell ref="L90:L96"/>
    <mergeCell ref="A92:A93"/>
    <mergeCell ref="B92:B93"/>
    <mergeCell ref="A94:A95"/>
    <mergeCell ref="B94:B95"/>
    <mergeCell ref="F88:F89"/>
    <mergeCell ref="G88:G89"/>
    <mergeCell ref="H88:H89"/>
    <mergeCell ref="I88:I89"/>
    <mergeCell ref="J88:J96"/>
    <mergeCell ref="K88:L88"/>
    <mergeCell ref="A83:A85"/>
    <mergeCell ref="B83:B85"/>
    <mergeCell ref="E83:E85"/>
    <mergeCell ref="F83:F85"/>
    <mergeCell ref="A87:L87"/>
    <mergeCell ref="A88:A89"/>
    <mergeCell ref="B88:B89"/>
    <mergeCell ref="C88:C89"/>
    <mergeCell ref="D88:D89"/>
    <mergeCell ref="E88:E8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Hanka</cp:lastModifiedBy>
  <dcterms:created xsi:type="dcterms:W3CDTF">2019-08-25T12:37:33Z</dcterms:created>
  <dcterms:modified xsi:type="dcterms:W3CDTF">2019-08-25T15:33:45Z</dcterms:modified>
</cp:coreProperties>
</file>