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9" i="1"/>
  <c r="B24" i="1"/>
  <c r="C22" i="1" l="1"/>
  <c r="G25" i="1"/>
  <c r="C27" i="1"/>
  <c r="G16" i="1"/>
  <c r="C16" i="1"/>
  <c r="B23" i="1" l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D21" i="1"/>
  <c r="C20" i="1"/>
  <c r="B15" i="1"/>
  <c r="B12" i="1"/>
  <c r="C17" i="1"/>
  <c r="Z22" i="1"/>
  <c r="AA22" i="1"/>
  <c r="AB22" i="1"/>
  <c r="AC22" i="1"/>
  <c r="AD22" i="1"/>
  <c r="AE22" i="1"/>
  <c r="AF22" i="1"/>
  <c r="AG22" i="1"/>
  <c r="AH22" i="1"/>
  <c r="AI22" i="1"/>
  <c r="Y22" i="1"/>
  <c r="O22" i="1"/>
  <c r="P22" i="1"/>
  <c r="Q22" i="1"/>
  <c r="R22" i="1"/>
  <c r="S22" i="1"/>
  <c r="T22" i="1"/>
  <c r="U22" i="1"/>
  <c r="V22" i="1"/>
  <c r="W22" i="1"/>
  <c r="X22" i="1"/>
  <c r="N22" i="1"/>
  <c r="D22" i="1"/>
  <c r="E22" i="1"/>
  <c r="F22" i="1"/>
  <c r="G22" i="1"/>
  <c r="H22" i="1"/>
  <c r="I22" i="1"/>
  <c r="J22" i="1"/>
  <c r="K22" i="1"/>
  <c r="L22" i="1"/>
  <c r="M22" i="1"/>
  <c r="AA23" i="1" l="1"/>
  <c r="AA24" i="1" s="1"/>
  <c r="AC23" i="1"/>
  <c r="AC24" i="1" s="1"/>
  <c r="AE23" i="1"/>
  <c r="AE24" i="1" s="1"/>
  <c r="AG23" i="1"/>
  <c r="AG24" i="1" s="1"/>
  <c r="AI23" i="1"/>
  <c r="AI24" i="1" s="1"/>
  <c r="Y23" i="1"/>
  <c r="Y24" i="1" s="1"/>
  <c r="P23" i="1"/>
  <c r="P24" i="1" s="1"/>
  <c r="R23" i="1"/>
  <c r="R24" i="1" s="1"/>
  <c r="T23" i="1"/>
  <c r="T24" i="1" s="1"/>
  <c r="V23" i="1"/>
  <c r="V24" i="1" s="1"/>
  <c r="X23" i="1"/>
  <c r="X24" i="1" s="1"/>
  <c r="C23" i="1"/>
  <c r="E23" i="1"/>
  <c r="E24" i="1" s="1"/>
  <c r="G23" i="1"/>
  <c r="G24" i="1" s="1"/>
  <c r="I23" i="1"/>
  <c r="I24" i="1" s="1"/>
  <c r="K23" i="1"/>
  <c r="K24" i="1" s="1"/>
  <c r="M23" i="1"/>
  <c r="M24" i="1" s="1"/>
  <c r="Z23" i="1"/>
  <c r="Z24" i="1" s="1"/>
  <c r="AB23" i="1"/>
  <c r="AB24" i="1" s="1"/>
  <c r="AD23" i="1"/>
  <c r="AD24" i="1" s="1"/>
  <c r="AF23" i="1"/>
  <c r="AF24" i="1" s="1"/>
  <c r="AH23" i="1"/>
  <c r="AH24" i="1" s="1"/>
  <c r="AJ23" i="1"/>
  <c r="AJ24" i="1" s="1"/>
  <c r="O23" i="1"/>
  <c r="O24" i="1" s="1"/>
  <c r="Q23" i="1"/>
  <c r="Q24" i="1" s="1"/>
  <c r="S23" i="1"/>
  <c r="S24" i="1" s="1"/>
  <c r="U23" i="1"/>
  <c r="U24" i="1" s="1"/>
  <c r="W23" i="1"/>
  <c r="W24" i="1" s="1"/>
  <c r="N23" i="1"/>
  <c r="N24" i="1" s="1"/>
  <c r="D23" i="1"/>
  <c r="D24" i="1" s="1"/>
  <c r="F23" i="1"/>
  <c r="F24" i="1" s="1"/>
  <c r="H23" i="1"/>
  <c r="H24" i="1" s="1"/>
  <c r="J23" i="1"/>
  <c r="J24" i="1" s="1"/>
  <c r="L23" i="1"/>
  <c r="L24" i="1" s="1"/>
  <c r="B13" i="1"/>
  <c r="S11" i="1"/>
  <c r="C24" i="1" l="1"/>
  <c r="C26" i="1"/>
  <c r="C30" i="1"/>
  <c r="S13" i="1"/>
  <c r="AJ12" i="1"/>
  <c r="AJ14" i="1" l="1"/>
  <c r="S15" i="1"/>
  <c r="Z7" i="1"/>
  <c r="C7" i="1"/>
  <c r="AK7" i="1"/>
  <c r="O7" i="1"/>
  <c r="D4" i="1"/>
  <c r="D5" i="1"/>
  <c r="D3" i="1"/>
  <c r="M11" i="1"/>
  <c r="M13" i="1" s="1"/>
  <c r="M15" i="1" s="1"/>
  <c r="N10" i="1" l="1"/>
  <c r="N12" i="1" s="1"/>
  <c r="N14" i="1" s="1"/>
  <c r="L10" i="1"/>
  <c r="L12" i="1" s="1"/>
  <c r="L14" i="1" s="1"/>
  <c r="K11" i="1"/>
  <c r="K13" i="1" s="1"/>
  <c r="K15" i="1" s="1"/>
  <c r="B10" i="1"/>
  <c r="B14" i="1" s="1"/>
  <c r="C11" i="1"/>
  <c r="C13" i="1" s="1"/>
  <c r="C15" i="1" s="1"/>
  <c r="E11" i="1" l="1"/>
  <c r="E13" i="1" s="1"/>
  <c r="E15" i="1" s="1"/>
  <c r="G11" i="1"/>
  <c r="G13" i="1" s="1"/>
  <c r="G15" i="1" s="1"/>
  <c r="I11" i="1"/>
  <c r="I13" i="1" s="1"/>
  <c r="I15" i="1" s="1"/>
  <c r="O11" i="1"/>
  <c r="O13" i="1" s="1"/>
  <c r="O15" i="1" s="1"/>
  <c r="Q11" i="1"/>
  <c r="Q13" i="1" s="1"/>
  <c r="Q15" i="1" s="1"/>
  <c r="U11" i="1"/>
  <c r="U13" i="1" s="1"/>
  <c r="U15" i="1" s="1"/>
  <c r="W11" i="1"/>
  <c r="W13" i="1" s="1"/>
  <c r="W15" i="1" s="1"/>
  <c r="Y11" i="1"/>
  <c r="Y13" i="1" s="1"/>
  <c r="Y15" i="1" s="1"/>
  <c r="AA11" i="1"/>
  <c r="AA13" i="1" s="1"/>
  <c r="AA15" i="1" s="1"/>
  <c r="AC11" i="1"/>
  <c r="AC13" i="1" s="1"/>
  <c r="AC15" i="1" s="1"/>
  <c r="AE11" i="1"/>
  <c r="AE13" i="1" s="1"/>
  <c r="AE15" i="1" s="1"/>
  <c r="AG11" i="1"/>
  <c r="AG13" i="1" s="1"/>
  <c r="AG15" i="1" s="1"/>
  <c r="AI11" i="1"/>
  <c r="AI13" i="1" s="1"/>
  <c r="AI15" i="1" s="1"/>
  <c r="D10" i="1"/>
  <c r="F10" i="1"/>
  <c r="F12" i="1" s="1"/>
  <c r="F14" i="1" s="1"/>
  <c r="H10" i="1"/>
  <c r="H12" i="1" s="1"/>
  <c r="H14" i="1" s="1"/>
  <c r="J10" i="1"/>
  <c r="J12" i="1" s="1"/>
  <c r="J14" i="1" s="1"/>
  <c r="P10" i="1"/>
  <c r="P12" i="1" s="1"/>
  <c r="P14" i="1" s="1"/>
  <c r="R10" i="1"/>
  <c r="R12" i="1" s="1"/>
  <c r="R14" i="1" s="1"/>
  <c r="T10" i="1"/>
  <c r="T12" i="1" s="1"/>
  <c r="T14" i="1" s="1"/>
  <c r="V10" i="1"/>
  <c r="V12" i="1" s="1"/>
  <c r="V14" i="1" s="1"/>
  <c r="X10" i="1"/>
  <c r="X12" i="1" s="1"/>
  <c r="X14" i="1" s="1"/>
  <c r="Z10" i="1"/>
  <c r="Z12" i="1" s="1"/>
  <c r="Z14" i="1" s="1"/>
  <c r="AB10" i="1"/>
  <c r="AB12" i="1" s="1"/>
  <c r="AB14" i="1" s="1"/>
  <c r="AD10" i="1"/>
  <c r="AD12" i="1" s="1"/>
  <c r="AD14" i="1" s="1"/>
  <c r="AF10" i="1"/>
  <c r="AF12" i="1" s="1"/>
  <c r="AF14" i="1" s="1"/>
  <c r="AH10" i="1"/>
  <c r="AH12" i="1" s="1"/>
  <c r="AH14" i="1" s="1"/>
  <c r="D12" i="1" l="1"/>
  <c r="D14" i="1" l="1"/>
  <c r="C18" i="1" s="1"/>
</calcChain>
</file>

<file path=xl/sharedStrings.xml><?xml version="1.0" encoding="utf-8"?>
<sst xmlns="http://schemas.openxmlformats.org/spreadsheetml/2006/main" count="27" uniqueCount="18">
  <si>
    <t>x</t>
  </si>
  <si>
    <t>→</t>
  </si>
  <si>
    <t>F [N]</t>
  </si>
  <si>
    <t>l [mm]</t>
  </si>
  <si>
    <t>l [m]</t>
  </si>
  <si>
    <t>[N]</t>
  </si>
  <si>
    <t>Výslednice celkova</t>
  </si>
  <si>
    <t>Jednotkova síla</t>
  </si>
  <si>
    <t>poměr</t>
  </si>
  <si>
    <t>kontrola rozlozeni</t>
  </si>
  <si>
    <t>faktor</t>
  </si>
  <si>
    <t>jedn sila kontrola</t>
  </si>
  <si>
    <t>zavedeno na hrany elementu</t>
  </si>
  <si>
    <t>pomerova sila</t>
  </si>
  <si>
    <t xml:space="preserve">výslenice celkova </t>
  </si>
  <si>
    <t>jednotkova sila</t>
  </si>
  <si>
    <t>kontrola</t>
  </si>
  <si>
    <t>zavedeno do nodu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</si>
</sst>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0" xfId="0" applyAlignment="1"/>
    <xf numFmtId="0" fontId="0" fillId="0" borderId="0" xfId="0" applyAlignment="1">
      <alignment vertical="center"/>
    </xf>
    <xf numFmtId="166" fontId="0" fillId="3" borderId="1" xfId="0" applyNumberFormat="1" applyFill="1" applyBorder="1"/>
    <xf numFmtId="165" fontId="0" fillId="4" borderId="1" xfId="0" applyNumberFormat="1" applyFill="1" applyBorder="1"/>
    <xf numFmtId="0" fontId="0" fillId="0" borderId="7" xfId="0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5" fontId="0" fillId="4" borderId="16" xfId="0" applyNumberFormat="1" applyFill="1" applyBorder="1"/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0" fillId="0" borderId="15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166" fontId="6" fillId="5" borderId="12" xfId="0" applyNumberFormat="1" applyFont="1" applyFill="1" applyBorder="1" applyAlignment="1">
      <alignment vertical="center"/>
    </xf>
    <xf numFmtId="166" fontId="0" fillId="0" borderId="0" xfId="0" applyNumberFormat="1"/>
    <xf numFmtId="165" fontId="0" fillId="6" borderId="12" xfId="0" applyNumberForma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3" borderId="6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15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4" borderId="16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Spojité</a:t>
            </a:r>
            <a:r>
              <a:rPr lang="cs-CZ" baseline="0"/>
              <a:t> zatížení osamoceného panelu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4431539807524059E-2"/>
                  <c:y val="3.6052785068533101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List1!$B$2:$B$3</c:f>
              <c:numCache>
                <c:formatCode>General</c:formatCode>
                <c:ptCount val="2"/>
                <c:pt idx="0">
                  <c:v>0</c:v>
                </c:pt>
                <c:pt idx="1">
                  <c:v>52.75</c:v>
                </c:pt>
              </c:numCache>
            </c:numRef>
          </c:xVal>
          <c:yVal>
            <c:numRef>
              <c:f>List1!$C$2:$C$3</c:f>
              <c:numCache>
                <c:formatCode>General</c:formatCode>
                <c:ptCount val="2"/>
                <c:pt idx="0">
                  <c:v>45.1</c:v>
                </c:pt>
                <c:pt idx="1">
                  <c:v>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80E-4399-B647-7C2551AF436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5310148731408574E-2"/>
                  <c:y val="-1.34405074365704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List1!$B$3:$B$4</c:f>
              <c:numCache>
                <c:formatCode>General</c:formatCode>
                <c:ptCount val="2"/>
                <c:pt idx="0">
                  <c:v>52.75</c:v>
                </c:pt>
                <c:pt idx="1">
                  <c:v>105.5</c:v>
                </c:pt>
              </c:numCache>
            </c:numRef>
          </c:xVal>
          <c:yVal>
            <c:numRef>
              <c:f>List1!$C$3:$C$4</c:f>
              <c:numCache>
                <c:formatCode>General</c:formatCode>
                <c:ptCount val="2"/>
                <c:pt idx="0">
                  <c:v>133</c:v>
                </c:pt>
                <c:pt idx="1">
                  <c:v>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80E-4399-B647-7C2551AF4369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3855424321959753E-2"/>
                  <c:y val="9.35976232137649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List1!$B$4:$B$5</c:f>
              <c:numCache>
                <c:formatCode>General</c:formatCode>
                <c:ptCount val="2"/>
                <c:pt idx="0">
                  <c:v>105.5</c:v>
                </c:pt>
                <c:pt idx="1">
                  <c:v>158.25</c:v>
                </c:pt>
              </c:numCache>
            </c:numRef>
          </c:xVal>
          <c:yVal>
            <c:numRef>
              <c:f>List1!$C$4:$C$5</c:f>
              <c:numCache>
                <c:formatCode>General</c:formatCode>
                <c:ptCount val="2"/>
                <c:pt idx="0">
                  <c:v>239</c:v>
                </c:pt>
                <c:pt idx="1">
                  <c:v>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80E-4399-B647-7C2551AF4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62032"/>
        <c:axId val="178362592"/>
      </c:scatterChart>
      <c:valAx>
        <c:axId val="178362032"/>
        <c:scaling>
          <c:orientation val="minMax"/>
          <c:max val="15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 [mm]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8362592"/>
        <c:crosses val="autoZero"/>
        <c:crossBetween val="midCat"/>
        <c:majorUnit val="10"/>
      </c:valAx>
      <c:valAx>
        <c:axId val="17836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F </a:t>
                </a:r>
                <a:r>
                  <a:rPr lang="en-US"/>
                  <a:t>[N]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836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847725</xdr:colOff>
      <xdr:row>32</xdr:row>
      <xdr:rowOff>117209</xdr:rowOff>
    </xdr:from>
    <xdr:to>
      <xdr:col>20</xdr:col>
      <xdr:colOff>250031</xdr:colOff>
      <xdr:row>56</xdr:row>
      <xdr:rowOff>35718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36F0A69-1445-4A52-BAFD-4B863B78D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0.37977</cdr:x>
      <cdr:y>0.74599</cdr:y>
    </cdr:from>
    <cdr:to>
      <cdr:x>0.37977</cdr:x>
      <cdr:y>0.87538</cdr:y>
    </cdr:to>
    <cdr:cxnSp macro="">
      <cdr:nvCxnSpPr>
        <cdr:cNvPr id="5" name="Přímá spojnice 4">
          <a:extLst xmlns:a="http://schemas.openxmlformats.org/drawingml/2006/main">
            <a:ext uri="{FF2B5EF4-FFF2-40B4-BE49-F238E27FC236}">
              <a16:creationId xmlns:a16="http://schemas.microsoft.com/office/drawing/2014/main" id="{53FFF15B-FB8D-4178-93DD-B7ACCF0B0F12}"/>
            </a:ext>
          </a:extLst>
        </cdr:cNvPr>
        <cdr:cNvCxnSpPr/>
      </cdr:nvCxnSpPr>
      <cdr:spPr>
        <a:xfrm xmlns:a="http://schemas.openxmlformats.org/drawingml/2006/main">
          <a:off x="2771775" y="3349891"/>
          <a:ext cx="0" cy="581025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0.67471</cdr:x>
      <cdr:y>0.64206</cdr:y>
    </cdr:from>
    <cdr:to>
      <cdr:x>0.67471</cdr:x>
      <cdr:y>0.87538</cdr:y>
    </cdr:to>
    <cdr:cxnSp macro="">
      <cdr:nvCxnSpPr>
        <cdr:cNvPr id="7" name="Přímá spojnice 6">
          <a:extLst xmlns:a="http://schemas.openxmlformats.org/drawingml/2006/main">
            <a:ext uri="{FF2B5EF4-FFF2-40B4-BE49-F238E27FC236}">
              <a16:creationId xmlns:a16="http://schemas.microsoft.com/office/drawing/2014/main" id="{50B7C160-7B41-4649-B3DE-B5C3FE1CB69A}"/>
            </a:ext>
          </a:extLst>
        </cdr:cNvPr>
        <cdr:cNvCxnSpPr/>
      </cdr:nvCxnSpPr>
      <cdr:spPr>
        <a:xfrm xmlns:a="http://schemas.openxmlformats.org/drawingml/2006/main">
          <a:off x="4924425" y="2883166"/>
          <a:ext cx="0" cy="104775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0.96574</cdr:x>
      <cdr:y>0.19874</cdr:y>
    </cdr:from>
    <cdr:to>
      <cdr:x>0.96705</cdr:x>
      <cdr:y>0.87538</cdr:y>
    </cdr:to>
    <cdr:cxnSp macro="">
      <cdr:nvCxnSpPr>
        <cdr:cNvPr id="9" name="Přímá spojnice 8">
          <a:extLst xmlns:a="http://schemas.openxmlformats.org/drawingml/2006/main">
            <a:ext uri="{FF2B5EF4-FFF2-40B4-BE49-F238E27FC236}">
              <a16:creationId xmlns:a16="http://schemas.microsoft.com/office/drawing/2014/main" id="{45E410CA-A5D6-4A93-9B89-A4D64B235687}"/>
            </a:ext>
          </a:extLst>
        </cdr:cNvPr>
        <cdr:cNvCxnSpPr/>
      </cdr:nvCxnSpPr>
      <cdr:spPr>
        <a:xfrm xmlns:a="http://schemas.openxmlformats.org/drawingml/2006/main" flipH="1">
          <a:off x="7048500" y="892441"/>
          <a:ext cx="9525" cy="3038475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topLeftCell="A3" zoomScale="70" zoomScaleNormal="70" workbookViewId="0">
      <selection activeCell="G32" sqref="G32"/>
    </sheetView>
  </sheetViews>
  <sheetFormatPr defaultRowHeight="15" x14ac:dyDescent="0.25"/>
  <cols>
    <col min="2" max="2" width="17.28515625" customWidth="1"/>
    <col min="3" max="4" width="15.28515625" customWidth="1"/>
    <col min="5" max="5" width="13.7109375" customWidth="1"/>
    <col min="6" max="6" width="12.28515625" customWidth="1"/>
    <col min="7" max="7" width="15.42578125" customWidth="1"/>
    <col min="8" max="9" width="13.42578125" customWidth="1"/>
    <col min="10" max="10" width="11.140625" customWidth="1"/>
    <col min="11" max="11" width="12.5703125" customWidth="1"/>
    <col min="12" max="12" width="13.5703125" customWidth="1"/>
    <col min="13" max="13" width="13.42578125" customWidth="1"/>
    <col min="14" max="36" width="15" bestFit="1" customWidth="1"/>
  </cols>
  <sheetData>
    <row r="1" spans="1:37" x14ac:dyDescent="0.25">
      <c r="B1" t="s">
        <v>3</v>
      </c>
      <c r="C1" t="s">
        <v>2</v>
      </c>
      <c r="D1" t="s">
        <v>4</v>
      </c>
    </row>
    <row r="2" spans="1:37" x14ac:dyDescent="0.25">
      <c r="B2">
        <v>0</v>
      </c>
      <c r="C2">
        <v>45.1</v>
      </c>
      <c r="D2">
        <v>0</v>
      </c>
    </row>
    <row r="3" spans="1:37" x14ac:dyDescent="0.25">
      <c r="B3">
        <v>52.75</v>
      </c>
      <c r="C3">
        <v>133</v>
      </c>
      <c r="D3">
        <f>B3/1000</f>
        <v>5.2749999999999998E-2</v>
      </c>
    </row>
    <row r="4" spans="1:37" x14ac:dyDescent="0.25">
      <c r="B4">
        <v>105.5</v>
      </c>
      <c r="C4">
        <v>239</v>
      </c>
      <c r="D4">
        <f t="shared" ref="D4:D5" si="0">B4/1000</f>
        <v>0.1055</v>
      </c>
    </row>
    <row r="5" spans="1:37" x14ac:dyDescent="0.25">
      <c r="B5">
        <v>158.25</v>
      </c>
      <c r="C5">
        <v>704</v>
      </c>
      <c r="D5">
        <f t="shared" si="0"/>
        <v>0.15825</v>
      </c>
    </row>
    <row r="7" spans="1:37" x14ac:dyDescent="0.25">
      <c r="B7" s="3">
        <v>45.1</v>
      </c>
      <c r="C7" s="1">
        <f>B7/C16</f>
        <v>4.022834715904023E-2</v>
      </c>
      <c r="D7" s="1"/>
      <c r="E7" s="1"/>
      <c r="F7" s="1"/>
      <c r="G7" s="1"/>
      <c r="H7" s="1"/>
      <c r="I7" s="1"/>
      <c r="J7" s="1"/>
      <c r="K7" s="1"/>
      <c r="L7" s="1"/>
      <c r="M7" s="40">
        <v>133</v>
      </c>
      <c r="N7" s="40"/>
      <c r="O7" s="1">
        <f>M7/C16</f>
        <v>0.11863348497011865</v>
      </c>
      <c r="P7" s="1"/>
      <c r="Q7" s="1"/>
      <c r="R7" s="1"/>
      <c r="S7" s="1"/>
      <c r="T7" s="1"/>
      <c r="U7" s="1"/>
      <c r="V7" s="1"/>
      <c r="W7" s="1"/>
      <c r="X7" s="1"/>
      <c r="Y7" s="3">
        <v>239</v>
      </c>
      <c r="Z7" s="1">
        <f>Y7/C16</f>
        <v>0.21318348051021321</v>
      </c>
      <c r="AA7" s="1"/>
      <c r="AB7" s="1"/>
      <c r="AC7" s="1"/>
      <c r="AD7" s="1"/>
      <c r="AE7" s="1"/>
      <c r="AF7" s="1"/>
      <c r="AG7" s="1"/>
      <c r="AH7" s="1"/>
      <c r="AI7" s="1"/>
      <c r="AJ7" s="3">
        <v>704</v>
      </c>
      <c r="AK7">
        <f>AJ7/C16</f>
        <v>0.62795468736062798</v>
      </c>
    </row>
    <row r="8" spans="1:37" ht="15.75" thickBot="1" x14ac:dyDescent="0.3">
      <c r="B8" s="1" t="s">
        <v>0</v>
      </c>
      <c r="C8" s="2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7" x14ac:dyDescent="0.25">
      <c r="B9" s="4">
        <v>0</v>
      </c>
      <c r="C9" s="4">
        <v>4.5599999999999996</v>
      </c>
      <c r="D9" s="4">
        <v>9.11</v>
      </c>
      <c r="E9" s="4">
        <v>13.7</v>
      </c>
      <c r="F9" s="4">
        <v>18.2</v>
      </c>
      <c r="G9" s="4">
        <v>22.8</v>
      </c>
      <c r="H9" s="4">
        <v>27.3</v>
      </c>
      <c r="I9" s="4">
        <v>31.9</v>
      </c>
      <c r="J9" s="4">
        <v>36.4</v>
      </c>
      <c r="K9" s="4">
        <v>41</v>
      </c>
      <c r="L9" s="4">
        <v>45.6</v>
      </c>
      <c r="M9" s="4">
        <v>50.1</v>
      </c>
      <c r="N9" s="4">
        <v>54.7</v>
      </c>
      <c r="O9" s="4">
        <v>59.2</v>
      </c>
      <c r="P9" s="4">
        <v>63.8</v>
      </c>
      <c r="Q9" s="4">
        <v>68.3</v>
      </c>
      <c r="R9" s="4">
        <v>72.900000000000006</v>
      </c>
      <c r="S9" s="4">
        <v>77.400000000000006</v>
      </c>
      <c r="T9" s="4">
        <v>82</v>
      </c>
      <c r="U9" s="4">
        <v>86.6</v>
      </c>
      <c r="V9" s="4">
        <v>91.1</v>
      </c>
      <c r="W9" s="4">
        <v>95.7</v>
      </c>
      <c r="X9" s="4">
        <v>100</v>
      </c>
      <c r="Y9" s="4">
        <v>105</v>
      </c>
      <c r="Z9" s="4">
        <v>109</v>
      </c>
      <c r="AA9" s="4">
        <v>114</v>
      </c>
      <c r="AB9" s="4">
        <v>118</v>
      </c>
      <c r="AC9" s="4">
        <v>123</v>
      </c>
      <c r="AD9" s="4">
        <v>128</v>
      </c>
      <c r="AE9" s="4">
        <v>132</v>
      </c>
      <c r="AF9" s="4">
        <v>137</v>
      </c>
      <c r="AG9" s="4">
        <v>141</v>
      </c>
      <c r="AH9" s="4">
        <v>146</v>
      </c>
      <c r="AI9" s="4">
        <v>150</v>
      </c>
      <c r="AJ9" s="4">
        <v>155</v>
      </c>
    </row>
    <row r="10" spans="1:37" x14ac:dyDescent="0.25">
      <c r="B10" s="41">
        <f>B9+(C9-B9)/2</f>
        <v>2.2799999999999998</v>
      </c>
      <c r="C10" s="41"/>
      <c r="D10" s="41">
        <f>D9+(E9-D9)/2</f>
        <v>11.404999999999999</v>
      </c>
      <c r="E10" s="41"/>
      <c r="F10" s="41">
        <f t="shared" ref="F10" si="1">F9+(G9-F9)/2</f>
        <v>20.5</v>
      </c>
      <c r="G10" s="41"/>
      <c r="H10" s="41">
        <f t="shared" ref="H10" si="2">H9+(I9-H9)/2</f>
        <v>29.6</v>
      </c>
      <c r="I10" s="41"/>
      <c r="J10" s="41">
        <f t="shared" ref="J10" si="3">J9+(K9-J9)/2</f>
        <v>38.700000000000003</v>
      </c>
      <c r="K10" s="41"/>
      <c r="L10" s="41">
        <f>L9+(M9-L9)/2</f>
        <v>47.85</v>
      </c>
      <c r="M10" s="41"/>
      <c r="N10" s="41">
        <f>N9+(O9-N9)/2</f>
        <v>56.95</v>
      </c>
      <c r="O10" s="41"/>
      <c r="P10" s="41">
        <f t="shared" ref="P10" si="4">P9+(Q9-P9)/2</f>
        <v>66.05</v>
      </c>
      <c r="Q10" s="41"/>
      <c r="R10" s="41">
        <f t="shared" ref="R10" si="5">R9+(S9-R9)/2</f>
        <v>75.150000000000006</v>
      </c>
      <c r="S10" s="41"/>
      <c r="T10" s="41">
        <f t="shared" ref="T10" si="6">T9+(U9-T9)/2</f>
        <v>84.3</v>
      </c>
      <c r="U10" s="41"/>
      <c r="V10" s="41">
        <f t="shared" ref="V10" si="7">V9+(W9-V9)/2</f>
        <v>93.4</v>
      </c>
      <c r="W10" s="41"/>
      <c r="X10" s="41">
        <f t="shared" ref="X10" si="8">X9+(Y9-X9)/2</f>
        <v>102.5</v>
      </c>
      <c r="Y10" s="41"/>
      <c r="Z10" s="41">
        <f t="shared" ref="Z10" si="9">Z9+(AA9-Z9)/2</f>
        <v>111.5</v>
      </c>
      <c r="AA10" s="41"/>
      <c r="AB10" s="41">
        <f t="shared" ref="AB10" si="10">AB9+(AC9-AB9)/2</f>
        <v>120.5</v>
      </c>
      <c r="AC10" s="41"/>
      <c r="AD10" s="41">
        <f t="shared" ref="AD10" si="11">AD9+(AE9-AD9)/2</f>
        <v>130</v>
      </c>
      <c r="AE10" s="41"/>
      <c r="AF10" s="41">
        <f t="shared" ref="AF10" si="12">AF9+(AG9-AF9)/2</f>
        <v>139</v>
      </c>
      <c r="AG10" s="41"/>
      <c r="AH10" s="41">
        <f t="shared" ref="AH10" si="13">AH9+(AI9-AH9)/2</f>
        <v>148</v>
      </c>
      <c r="AI10" s="41"/>
      <c r="AJ10" s="5"/>
    </row>
    <row r="11" spans="1:37" s="7" customFormat="1" ht="15.75" thickBot="1" x14ac:dyDescent="0.3">
      <c r="B11" s="6">
        <v>0</v>
      </c>
      <c r="C11" s="42">
        <f>C9+(D9-C9)/2</f>
        <v>6.8349999999999991</v>
      </c>
      <c r="D11" s="42"/>
      <c r="E11" s="42">
        <f t="shared" ref="E11" si="14">E9+(F9-E9)/2</f>
        <v>15.95</v>
      </c>
      <c r="F11" s="42"/>
      <c r="G11" s="42">
        <f t="shared" ref="G11" si="15">G9+(H9-G9)/2</f>
        <v>25.05</v>
      </c>
      <c r="H11" s="42"/>
      <c r="I11" s="42">
        <f t="shared" ref="I11" si="16">I9+(J9-I9)/2</f>
        <v>34.15</v>
      </c>
      <c r="J11" s="42"/>
      <c r="K11" s="42">
        <f>K9+(L9-K9)/2</f>
        <v>43.3</v>
      </c>
      <c r="L11" s="42"/>
      <c r="M11" s="42">
        <f>M9+(N9-M9)/2</f>
        <v>52.400000000000006</v>
      </c>
      <c r="N11" s="42"/>
      <c r="O11" s="42">
        <f t="shared" ref="O11" si="17">O9+(P9-O9)/2</f>
        <v>61.5</v>
      </c>
      <c r="P11" s="42"/>
      <c r="Q11" s="42">
        <f t="shared" ref="Q11" si="18">Q9+(R9-Q9)/2</f>
        <v>70.599999999999994</v>
      </c>
      <c r="R11" s="42"/>
      <c r="S11" s="43">
        <f t="shared" ref="S11" si="19">S9+(T9-S9)/2</f>
        <v>79.7</v>
      </c>
      <c r="T11" s="44"/>
      <c r="U11" s="42">
        <f t="shared" ref="U11" si="20">U9+(V9-U9)/2</f>
        <v>88.85</v>
      </c>
      <c r="V11" s="42"/>
      <c r="W11" s="42">
        <f t="shared" ref="W11" si="21">W9+(X9-W9)/2</f>
        <v>97.85</v>
      </c>
      <c r="X11" s="42"/>
      <c r="Y11" s="42">
        <f t="shared" ref="Y11" si="22">Y9+(Z9-Y9)/2</f>
        <v>107</v>
      </c>
      <c r="Z11" s="42"/>
      <c r="AA11" s="42">
        <f t="shared" ref="AA11" si="23">AA9+(AB9-AA9)/2</f>
        <v>116</v>
      </c>
      <c r="AB11" s="42"/>
      <c r="AC11" s="42">
        <f t="shared" ref="AC11" si="24">AC9+(AD9-AC9)/2</f>
        <v>125.5</v>
      </c>
      <c r="AD11" s="42"/>
      <c r="AE11" s="42">
        <f t="shared" ref="AE11" si="25">AE9+(AF9-AE9)/2</f>
        <v>134.5</v>
      </c>
      <c r="AF11" s="42"/>
      <c r="AG11" s="42">
        <f t="shared" ref="AG11" si="26">AG9+(AH9-AG9)/2</f>
        <v>143.5</v>
      </c>
      <c r="AH11" s="42"/>
      <c r="AI11" s="42">
        <f t="shared" ref="AI11" si="27">AI9+(AJ9-AI9)/2</f>
        <v>152.5</v>
      </c>
      <c r="AJ11" s="42"/>
    </row>
    <row r="12" spans="1:37" ht="15" customHeight="1" x14ac:dyDescent="0.25">
      <c r="A12" s="37" t="s">
        <v>12</v>
      </c>
      <c r="B12" s="47">
        <f>(1.6664*B10+45.1)*$G$16</f>
        <v>6.1785300277250572</v>
      </c>
      <c r="C12" s="47"/>
      <c r="D12" s="47">
        <f t="shared" ref="D12" si="28">(1.6664*D10+45.1)*$G$16</f>
        <v>8.0998240542148849</v>
      </c>
      <c r="E12" s="47"/>
      <c r="F12" s="47">
        <f t="shared" ref="F12" si="29">(1.6664*F10+45.1)*$G$16</f>
        <v>10.014801497603923</v>
      </c>
      <c r="G12" s="47"/>
      <c r="H12" s="47">
        <f t="shared" ref="H12" si="30">(1.6664*H10+45.1)*$G$16</f>
        <v>11.930831704843094</v>
      </c>
      <c r="I12" s="47"/>
      <c r="J12" s="47">
        <f t="shared" ref="J12" si="31">(1.6664*J10+45.1)*$G$16</f>
        <v>13.846861912082266</v>
      </c>
      <c r="K12" s="47"/>
      <c r="L12" s="47">
        <f t="shared" ref="L12" si="32">(1.6664*L10+45.1)*$G$16</f>
        <v>15.773419757822749</v>
      </c>
      <c r="M12" s="47"/>
      <c r="N12" s="48">
        <f>(2.0095*N10+27)*$G$16</f>
        <v>17.871339179732761</v>
      </c>
      <c r="O12" s="49"/>
      <c r="P12" s="48">
        <f t="shared" ref="P12" si="33">(2.0095*P10+27)*$G$16</f>
        <v>20.181866484969863</v>
      </c>
      <c r="Q12" s="49"/>
      <c r="R12" s="48">
        <f t="shared" ref="R12" si="34">(2.0095*R10+27)*$G$16</f>
        <v>22.492393790206972</v>
      </c>
      <c r="S12" s="49"/>
      <c r="T12" s="48">
        <f t="shared" ref="T12" si="35">(2.0095*T10+27)*$G$16</f>
        <v>24.815616300417901</v>
      </c>
      <c r="U12" s="49"/>
      <c r="V12" s="48">
        <f t="shared" ref="V12" si="36">(2.0095*V10+27)*$G$16</f>
        <v>27.12614360565501</v>
      </c>
      <c r="W12" s="49"/>
      <c r="X12" s="48">
        <f t="shared" ref="X12" si="37">(2.0095*X10+27)*$G$16</f>
        <v>29.436670910892111</v>
      </c>
      <c r="Y12" s="49"/>
      <c r="Z12" s="48">
        <f>(8.8152*Z10-691)*$G$16</f>
        <v>36.881456250760763</v>
      </c>
      <c r="AA12" s="49"/>
      <c r="AB12" s="48">
        <f t="shared" ref="AB12" si="38">(8.8152*AB10-691)*$G$16</f>
        <v>46.905809950365388</v>
      </c>
      <c r="AC12" s="49"/>
      <c r="AD12" s="48">
        <f t="shared" ref="AD12" si="39">(8.8152*AD10-691)*$G$16</f>
        <v>57.487072188836954</v>
      </c>
      <c r="AE12" s="49"/>
      <c r="AF12" s="48">
        <f t="shared" ref="AF12" si="40">(8.8152*AF10-691)*$G$16</f>
        <v>67.511425888441593</v>
      </c>
      <c r="AG12" s="49"/>
      <c r="AH12" s="48">
        <f t="shared" ref="AH12" si="41">(8.8152*AH10-691)*$G$16</f>
        <v>77.535779588046239</v>
      </c>
      <c r="AI12" s="49"/>
      <c r="AJ12" s="13">
        <f>704*$G$16</f>
        <v>88.951722334675253</v>
      </c>
      <c r="AK12" s="12"/>
    </row>
    <row r="13" spans="1:37" x14ac:dyDescent="0.25">
      <c r="A13" s="38"/>
      <c r="B13" s="10">
        <f>(1.6664*B11+45.1)*G16</f>
        <v>5.6984697120651333</v>
      </c>
      <c r="C13" s="45">
        <f>(1.6664*C11+45.1)*$G$16</f>
        <v>7.1375978951947729</v>
      </c>
      <c r="D13" s="46"/>
      <c r="E13" s="45">
        <f t="shared" ref="E13" si="42">(1.6664*E11+45.1)*$G$16</f>
        <v>9.0567863939843374</v>
      </c>
      <c r="F13" s="46"/>
      <c r="G13" s="45">
        <f t="shared" ref="G13" si="43">(1.6664*G11+45.1)*$G$16</f>
        <v>10.972816601223508</v>
      </c>
      <c r="H13" s="46"/>
      <c r="I13" s="45">
        <f t="shared" ref="I13" si="44">(1.6664*I11+45.1)*$G$16</f>
        <v>12.888846808462681</v>
      </c>
      <c r="J13" s="46"/>
      <c r="K13" s="45">
        <f t="shared" ref="K13" si="45">(1.6664*K11+45.1)*$G$16</f>
        <v>14.815404654203164</v>
      </c>
      <c r="L13" s="46"/>
      <c r="M13" s="45">
        <f t="shared" ref="M13" si="46">(1.6664*M11+45.1)*$G$16</f>
        <v>16.731434861442334</v>
      </c>
      <c r="N13" s="46"/>
      <c r="O13" s="45">
        <f>(2.0095*O11+27)*$G$16</f>
        <v>19.026602832351308</v>
      </c>
      <c r="P13" s="46"/>
      <c r="Q13" s="45">
        <f t="shared" ref="Q13" si="47">(2.0095*Q11+27)*$G$16</f>
        <v>21.337130137588414</v>
      </c>
      <c r="R13" s="46"/>
      <c r="S13" s="45">
        <f t="shared" ref="S13" si="48">(2.0095*S11+27)*$G$16</f>
        <v>23.647657442825519</v>
      </c>
      <c r="T13" s="46"/>
      <c r="U13" s="45">
        <f t="shared" ref="U13" si="49">(2.0095*U11+27)*$G$16</f>
        <v>25.970879953036455</v>
      </c>
      <c r="V13" s="46"/>
      <c r="W13" s="45">
        <f t="shared" ref="W13:Y13" si="50">(2.0095*W11+27)*$G$16</f>
        <v>28.256016848325899</v>
      </c>
      <c r="X13" s="46"/>
      <c r="Y13" s="45">
        <f t="shared" si="50"/>
        <v>30.579239358536835</v>
      </c>
      <c r="Z13" s="46"/>
      <c r="AA13" s="45">
        <f>(8.8152*AA11-691)*$G$16</f>
        <v>41.893633100563072</v>
      </c>
      <c r="AB13" s="46"/>
      <c r="AC13" s="45">
        <f t="shared" ref="AC13" si="51">(8.8152*AC11-691)*$G$16</f>
        <v>52.474895339034632</v>
      </c>
      <c r="AD13" s="46"/>
      <c r="AE13" s="45">
        <f t="shared" ref="AE13" si="52">(8.8152*AE11-691)*$G$16</f>
        <v>62.499249038639277</v>
      </c>
      <c r="AF13" s="46"/>
      <c r="AG13" s="45">
        <f t="shared" ref="AG13" si="53">(8.8152*AG11-691)*$G$16</f>
        <v>72.523602738243909</v>
      </c>
      <c r="AH13" s="46"/>
      <c r="AI13" s="45">
        <f t="shared" ref="AI13" si="54">(8.8152*AI11-691)*$G$16</f>
        <v>82.547956437848555</v>
      </c>
      <c r="AJ13" s="50"/>
    </row>
    <row r="14" spans="1:37" x14ac:dyDescent="0.25">
      <c r="A14" s="38"/>
      <c r="B14" s="51">
        <f>B12*$C$20</f>
        <v>5.5111319487334389E-3</v>
      </c>
      <c r="C14" s="51"/>
      <c r="D14" s="51">
        <f t="shared" ref="D14" si="55">D12*$C$20</f>
        <v>7.2248898886940376E-3</v>
      </c>
      <c r="E14" s="51"/>
      <c r="F14" s="51">
        <f t="shared" ref="F14" si="56">F12*$C$20</f>
        <v>8.9330135559753127E-3</v>
      </c>
      <c r="G14" s="51"/>
      <c r="H14" s="51">
        <f t="shared" ref="H14" si="57">H12*$C$20</f>
        <v>1.0642076268703143E-2</v>
      </c>
      <c r="I14" s="51"/>
      <c r="J14" s="51">
        <f t="shared" ref="J14" si="58">J12*$C$20</f>
        <v>1.2351138981430976E-2</v>
      </c>
      <c r="K14" s="51"/>
      <c r="L14" s="51">
        <f t="shared" ref="L14" si="59">L12*$C$20</f>
        <v>1.4069592148624343E-2</v>
      </c>
      <c r="M14" s="51"/>
      <c r="N14" s="51">
        <f t="shared" ref="N14" si="60">N12*$C$20</f>
        <v>1.5940896601313675E-2</v>
      </c>
      <c r="O14" s="51"/>
      <c r="P14" s="51">
        <f t="shared" ref="P14" si="61">P12*$C$20</f>
        <v>1.8001843265515891E-2</v>
      </c>
      <c r="Q14" s="51"/>
      <c r="R14" s="51">
        <f t="shared" ref="R14" si="62">R12*$C$20</f>
        <v>2.0062789929718109E-2</v>
      </c>
      <c r="S14" s="51"/>
      <c r="T14" s="51">
        <f t="shared" ref="T14" si="63">T12*$C$20</f>
        <v>2.2135060476690664E-2</v>
      </c>
      <c r="U14" s="51"/>
      <c r="V14" s="51">
        <f t="shared" ref="V14" si="64">V12*$C$20</f>
        <v>2.4196007140892883E-2</v>
      </c>
      <c r="W14" s="51"/>
      <c r="X14" s="51">
        <f t="shared" ref="X14" si="65">X12*$C$20</f>
        <v>2.6256953805095098E-2</v>
      </c>
      <c r="Y14" s="51"/>
      <c r="Z14" s="51">
        <f t="shared" ref="Z14" si="66">Z12*$C$20</f>
        <v>3.2897561547373798E-2</v>
      </c>
      <c r="AA14" s="51"/>
      <c r="AB14" s="51">
        <f t="shared" ref="AB14" si="67">AB12*$C$20</f>
        <v>4.1839095486901609E-2</v>
      </c>
      <c r="AC14" s="51"/>
      <c r="AD14" s="51">
        <f t="shared" ref="AD14" si="68">AD12*$C$20</f>
        <v>5.1277381311958754E-2</v>
      </c>
      <c r="AE14" s="51"/>
      <c r="AF14" s="51">
        <f t="shared" ref="AF14" si="69">AF12*$C$20</f>
        <v>6.0218915251486572E-2</v>
      </c>
      <c r="AG14" s="51"/>
      <c r="AH14" s="51">
        <f t="shared" ref="AH14" si="70">AH12*$C$20</f>
        <v>6.9160449191014398E-2</v>
      </c>
      <c r="AI14" s="51"/>
      <c r="AJ14" s="14">
        <f>AJ12*C20</f>
        <v>7.9343254245540326E-2</v>
      </c>
    </row>
    <row r="15" spans="1:37" x14ac:dyDescent="0.25">
      <c r="A15" s="38"/>
      <c r="B15" s="11">
        <f>B13*$C$20</f>
        <v>5.082927225104927E-3</v>
      </c>
      <c r="C15" s="51">
        <f>C13*$C$20</f>
        <v>6.3666023505439063E-3</v>
      </c>
      <c r="D15" s="51"/>
      <c r="E15" s="51">
        <f t="shared" ref="E15" si="71">E13*$C$20</f>
        <v>8.0784821996113983E-3</v>
      </c>
      <c r="F15" s="51"/>
      <c r="G15" s="51">
        <f t="shared" ref="G15" si="72">G13*$C$20</f>
        <v>9.7875449123392289E-3</v>
      </c>
      <c r="H15" s="51"/>
      <c r="I15" s="51">
        <f t="shared" ref="I15" si="73">I13*$C$20</f>
        <v>1.1496607625067061E-2</v>
      </c>
      <c r="J15" s="51"/>
      <c r="K15" s="51">
        <f t="shared" ref="K15" si="74">K13*$C$20</f>
        <v>1.3215060792260428E-2</v>
      </c>
      <c r="L15" s="51"/>
      <c r="M15" s="51">
        <f t="shared" ref="M15" si="75">M13*$C$20</f>
        <v>1.4924123504988259E-2</v>
      </c>
      <c r="N15" s="51"/>
      <c r="O15" s="51">
        <f t="shared" ref="O15" si="76">O13*$C$20</f>
        <v>1.697136993341478E-2</v>
      </c>
      <c r="P15" s="51"/>
      <c r="Q15" s="51">
        <f t="shared" ref="Q15" si="77">Q13*$C$20</f>
        <v>1.9032316597616998E-2</v>
      </c>
      <c r="R15" s="51"/>
      <c r="S15" s="51">
        <f t="shared" ref="S15" si="78">S13*$C$20</f>
        <v>2.1093263261819213E-2</v>
      </c>
      <c r="T15" s="51"/>
      <c r="U15" s="51">
        <f t="shared" ref="U15" si="79">U13*$C$20</f>
        <v>2.3165533808791775E-2</v>
      </c>
      <c r="V15" s="51"/>
      <c r="W15" s="51">
        <f t="shared" ref="W15" si="80">W13*$C$20</f>
        <v>2.5203832707453307E-2</v>
      </c>
      <c r="X15" s="51"/>
      <c r="Y15" s="51">
        <f t="shared" ref="Y15" si="81">Y13*$C$20</f>
        <v>2.7276103254425865E-2</v>
      </c>
      <c r="Z15" s="51"/>
      <c r="AA15" s="51">
        <f t="shared" ref="AA15" si="82">AA13*$C$20</f>
        <v>3.73683285171377E-2</v>
      </c>
      <c r="AB15" s="51"/>
      <c r="AC15" s="51">
        <f t="shared" ref="AC15" si="83">AC13*$C$20</f>
        <v>4.6806614342194838E-2</v>
      </c>
      <c r="AD15" s="51"/>
      <c r="AE15" s="51">
        <f t="shared" ref="AE15" si="84">AE13*$C$20</f>
        <v>5.574814828172267E-2</v>
      </c>
      <c r="AF15" s="51"/>
      <c r="AG15" s="51">
        <f t="shared" ref="AG15" si="85">AG13*$C$20</f>
        <v>6.4689682221250489E-2</v>
      </c>
      <c r="AH15" s="51"/>
      <c r="AI15" s="51">
        <f t="shared" ref="AI15" si="86">AI13*$C$20</f>
        <v>7.3631216160778307E-2</v>
      </c>
      <c r="AJ15" s="52"/>
    </row>
    <row r="16" spans="1:37" x14ac:dyDescent="0.25">
      <c r="A16" s="38"/>
      <c r="B16" s="15" t="s">
        <v>6</v>
      </c>
      <c r="C16" s="16">
        <f>B7+M7+Y7+AJ7</f>
        <v>1121.0999999999999</v>
      </c>
      <c r="D16" s="15" t="s">
        <v>5</v>
      </c>
      <c r="E16" s="17"/>
      <c r="F16" s="18" t="s">
        <v>10</v>
      </c>
      <c r="G16" s="18">
        <f>1121.1/8872.84</f>
        <v>0.12635187831630007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9"/>
    </row>
    <row r="17" spans="1:37" x14ac:dyDescent="0.25">
      <c r="A17" s="38"/>
      <c r="B17" s="15" t="s">
        <v>9</v>
      </c>
      <c r="C17" s="16">
        <f>B13+B12+C13+D12+E13+F12+G13+H12+I13+J12+K13+L12+M13+N12+O13+P12+Q13+R12+S13+T12+U13+V12+W13+X12+Y13+Z12+AA13+AB12+AC13+AD12+AE13+AF12+AG13+AH12+AI13+AJ12</f>
        <v>1121.0997855808625</v>
      </c>
      <c r="D17" s="15" t="s">
        <v>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9"/>
    </row>
    <row r="18" spans="1:37" s="17" customFormat="1" x14ac:dyDescent="0.25">
      <c r="A18" s="38"/>
      <c r="B18" s="15" t="s">
        <v>11</v>
      </c>
      <c r="C18" s="16">
        <f>SUM(B14:AJ15)</f>
        <v>0.99999980874218419</v>
      </c>
      <c r="D18" s="15"/>
      <c r="AJ18" s="19"/>
    </row>
    <row r="19" spans="1:37" x14ac:dyDescent="0.25">
      <c r="A19" s="38"/>
      <c r="B19" s="20" t="s">
        <v>7</v>
      </c>
      <c r="C19" s="20">
        <v>1</v>
      </c>
      <c r="D19" s="20" t="s">
        <v>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7" ht="15.75" thickBot="1" x14ac:dyDescent="0.3">
      <c r="A20" s="39"/>
      <c r="B20" s="23" t="s">
        <v>8</v>
      </c>
      <c r="C20" s="23">
        <f>C19/C16</f>
        <v>8.9198109000089207E-4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</row>
    <row r="21" spans="1:37" ht="15.75" thickBot="1" x14ac:dyDescent="0.3">
      <c r="A21" s="32"/>
      <c r="B21" s="33">
        <v>1750</v>
      </c>
      <c r="C21" s="33">
        <v>1700</v>
      </c>
      <c r="D21" s="33">
        <f>C21-50</f>
        <v>1650</v>
      </c>
      <c r="E21" s="33">
        <f t="shared" ref="E21:AJ21" si="87">D21-50</f>
        <v>1600</v>
      </c>
      <c r="F21" s="33">
        <f t="shared" si="87"/>
        <v>1550</v>
      </c>
      <c r="G21" s="33">
        <f t="shared" si="87"/>
        <v>1500</v>
      </c>
      <c r="H21" s="33">
        <f t="shared" si="87"/>
        <v>1450</v>
      </c>
      <c r="I21" s="33">
        <f t="shared" si="87"/>
        <v>1400</v>
      </c>
      <c r="J21" s="33">
        <f t="shared" si="87"/>
        <v>1350</v>
      </c>
      <c r="K21" s="33">
        <f t="shared" si="87"/>
        <v>1300</v>
      </c>
      <c r="L21" s="33">
        <f t="shared" si="87"/>
        <v>1250</v>
      </c>
      <c r="M21" s="33">
        <f t="shared" si="87"/>
        <v>1200</v>
      </c>
      <c r="N21" s="33">
        <f t="shared" si="87"/>
        <v>1150</v>
      </c>
      <c r="O21" s="33">
        <f t="shared" si="87"/>
        <v>1100</v>
      </c>
      <c r="P21" s="33">
        <f t="shared" si="87"/>
        <v>1050</v>
      </c>
      <c r="Q21" s="33">
        <f t="shared" si="87"/>
        <v>1000</v>
      </c>
      <c r="R21" s="33">
        <f t="shared" si="87"/>
        <v>950</v>
      </c>
      <c r="S21" s="33">
        <f t="shared" si="87"/>
        <v>900</v>
      </c>
      <c r="T21" s="33">
        <f t="shared" si="87"/>
        <v>850</v>
      </c>
      <c r="U21" s="33">
        <f t="shared" si="87"/>
        <v>800</v>
      </c>
      <c r="V21" s="33">
        <f t="shared" si="87"/>
        <v>750</v>
      </c>
      <c r="W21" s="33">
        <f t="shared" si="87"/>
        <v>700</v>
      </c>
      <c r="X21" s="33">
        <f t="shared" si="87"/>
        <v>650</v>
      </c>
      <c r="Y21" s="33">
        <f t="shared" si="87"/>
        <v>600</v>
      </c>
      <c r="Z21" s="33">
        <f t="shared" si="87"/>
        <v>550</v>
      </c>
      <c r="AA21" s="33">
        <f t="shared" si="87"/>
        <v>500</v>
      </c>
      <c r="AB21" s="33">
        <f t="shared" si="87"/>
        <v>450</v>
      </c>
      <c r="AC21" s="33">
        <f t="shared" si="87"/>
        <v>400</v>
      </c>
      <c r="AD21" s="33">
        <f t="shared" si="87"/>
        <v>350</v>
      </c>
      <c r="AE21" s="33">
        <f t="shared" si="87"/>
        <v>300</v>
      </c>
      <c r="AF21" s="33">
        <f t="shared" si="87"/>
        <v>250</v>
      </c>
      <c r="AG21" s="33">
        <f t="shared" si="87"/>
        <v>200</v>
      </c>
      <c r="AH21" s="33">
        <f t="shared" si="87"/>
        <v>150</v>
      </c>
      <c r="AI21" s="33">
        <f t="shared" si="87"/>
        <v>100</v>
      </c>
      <c r="AJ21" s="33">
        <f t="shared" si="87"/>
        <v>50</v>
      </c>
    </row>
    <row r="22" spans="1:37" ht="27.75" customHeight="1" thickBot="1" x14ac:dyDescent="0.3">
      <c r="A22" s="37" t="s">
        <v>17</v>
      </c>
      <c r="B22" s="25">
        <f>1.6664*B9+45.1</f>
        <v>45.1</v>
      </c>
      <c r="C22" s="25">
        <f>1.6664*C9+45.1</f>
        <v>52.698784000000003</v>
      </c>
      <c r="D22" s="25">
        <f t="shared" ref="D22:M22" si="88">1.6664*D9+45.1</f>
        <v>60.280904</v>
      </c>
      <c r="E22" s="25">
        <f t="shared" si="88"/>
        <v>67.929680000000005</v>
      </c>
      <c r="F22" s="25">
        <f t="shared" si="88"/>
        <v>75.428480000000008</v>
      </c>
      <c r="G22" s="25">
        <f t="shared" si="88"/>
        <v>83.093919999999997</v>
      </c>
      <c r="H22" s="25">
        <f t="shared" si="88"/>
        <v>90.592720000000014</v>
      </c>
      <c r="I22" s="25">
        <f t="shared" si="88"/>
        <v>98.258160000000004</v>
      </c>
      <c r="J22" s="25">
        <f t="shared" si="88"/>
        <v>105.75695999999999</v>
      </c>
      <c r="K22" s="25">
        <f t="shared" si="88"/>
        <v>113.42240000000001</v>
      </c>
      <c r="L22" s="25">
        <f t="shared" si="88"/>
        <v>121.08784</v>
      </c>
      <c r="M22" s="25">
        <f t="shared" si="88"/>
        <v>128.58664000000002</v>
      </c>
      <c r="N22" s="25">
        <f>2.0095*N9+27</f>
        <v>136.91964999999999</v>
      </c>
      <c r="O22" s="25">
        <f t="shared" ref="O22:X22" si="89">2.0095*O9+27</f>
        <v>145.9624</v>
      </c>
      <c r="P22" s="25">
        <f t="shared" si="89"/>
        <v>155.20609999999999</v>
      </c>
      <c r="Q22" s="25">
        <f t="shared" si="89"/>
        <v>164.24885</v>
      </c>
      <c r="R22" s="25">
        <f t="shared" si="89"/>
        <v>173.49255000000002</v>
      </c>
      <c r="S22" s="25">
        <f t="shared" si="89"/>
        <v>182.53530000000001</v>
      </c>
      <c r="T22" s="25">
        <f t="shared" si="89"/>
        <v>191.779</v>
      </c>
      <c r="U22" s="25">
        <f t="shared" si="89"/>
        <v>201.02269999999999</v>
      </c>
      <c r="V22" s="25">
        <f t="shared" si="89"/>
        <v>210.06545</v>
      </c>
      <c r="W22" s="25">
        <f t="shared" si="89"/>
        <v>219.30915000000002</v>
      </c>
      <c r="X22" s="25">
        <f t="shared" si="89"/>
        <v>227.95000000000002</v>
      </c>
      <c r="Y22" s="25">
        <f t="shared" ref="Y22:AI22" si="90">8.8152*Y9-691</f>
        <v>234.59600000000012</v>
      </c>
      <c r="Z22" s="25">
        <f t="shared" si="90"/>
        <v>269.85680000000013</v>
      </c>
      <c r="AA22" s="25">
        <f t="shared" si="90"/>
        <v>313.93280000000004</v>
      </c>
      <c r="AB22" s="25">
        <f t="shared" si="90"/>
        <v>349.19360000000006</v>
      </c>
      <c r="AC22" s="25">
        <f t="shared" si="90"/>
        <v>393.26960000000008</v>
      </c>
      <c r="AD22" s="25">
        <f t="shared" si="90"/>
        <v>437.3456000000001</v>
      </c>
      <c r="AE22" s="25">
        <f t="shared" si="90"/>
        <v>472.60640000000012</v>
      </c>
      <c r="AF22" s="25">
        <f t="shared" si="90"/>
        <v>516.68240000000014</v>
      </c>
      <c r="AG22" s="25">
        <f t="shared" si="90"/>
        <v>551.94320000000016</v>
      </c>
      <c r="AH22" s="25">
        <f t="shared" si="90"/>
        <v>596.01920000000018</v>
      </c>
      <c r="AI22" s="25">
        <f t="shared" si="90"/>
        <v>631.2800000000002</v>
      </c>
      <c r="AJ22" s="25">
        <v>704</v>
      </c>
    </row>
    <row r="23" spans="1:37" s="30" customFormat="1" ht="15.75" thickBot="1" x14ac:dyDescent="0.3">
      <c r="A23" s="38"/>
      <c r="B23" s="29">
        <f>(1.6664*B9+45.1)*$G$25</f>
        <v>5.9334492119875657</v>
      </c>
      <c r="C23" s="29">
        <f t="shared" ref="C23:M23" si="91">(1.6664*C9+45.1)*$G$25</f>
        <v>6.9331609400776708</v>
      </c>
      <c r="D23" s="29">
        <f t="shared" si="91"/>
        <v>7.9306803178868757</v>
      </c>
      <c r="E23" s="29">
        <f t="shared" si="91"/>
        <v>8.9369690968196789</v>
      </c>
      <c r="F23" s="29">
        <f t="shared" si="91"/>
        <v>9.9235267232243878</v>
      </c>
      <c r="G23" s="29">
        <f t="shared" si="91"/>
        <v>10.932007852438089</v>
      </c>
      <c r="H23" s="29">
        <f t="shared" si="91"/>
        <v>11.918565478842799</v>
      </c>
      <c r="I23" s="29">
        <f t="shared" si="91"/>
        <v>12.9270466080565</v>
      </c>
      <c r="J23" s="29">
        <f t="shared" si="91"/>
        <v>13.913604234461207</v>
      </c>
      <c r="K23" s="29">
        <f t="shared" si="91"/>
        <v>14.922085363674912</v>
      </c>
      <c r="L23" s="29">
        <f t="shared" si="91"/>
        <v>15.930566492888612</v>
      </c>
      <c r="M23" s="29">
        <f t="shared" si="91"/>
        <v>16.917124119293323</v>
      </c>
      <c r="N23" s="29">
        <f>(2.0095*N9+27)*$G$25</f>
        <v>18.013432137430449</v>
      </c>
      <c r="O23" s="29">
        <f t="shared" ref="O23:X23" si="92">(2.0095*O9+27)*$G$25</f>
        <v>19.203115016847313</v>
      </c>
      <c r="P23" s="29">
        <f t="shared" si="92"/>
        <v>20.419235293584553</v>
      </c>
      <c r="Q23" s="29">
        <f t="shared" si="92"/>
        <v>21.608918173001417</v>
      </c>
      <c r="R23" s="29">
        <f t="shared" si="92"/>
        <v>22.825038449738656</v>
      </c>
      <c r="S23" s="29">
        <f t="shared" si="92"/>
        <v>24.01472132915552</v>
      </c>
      <c r="T23" s="29">
        <f t="shared" si="92"/>
        <v>25.230841605892756</v>
      </c>
      <c r="U23" s="29">
        <f t="shared" si="92"/>
        <v>26.446961882629992</v>
      </c>
      <c r="V23" s="29">
        <f t="shared" si="92"/>
        <v>27.63664476204686</v>
      </c>
      <c r="W23" s="29">
        <f t="shared" si="92"/>
        <v>28.852765038784099</v>
      </c>
      <c r="X23" s="29">
        <f t="shared" si="92"/>
        <v>29.989573123560213</v>
      </c>
      <c r="Y23" s="29">
        <f>(8.8152*Y9-691)*$G$25</f>
        <v>30.86393461941099</v>
      </c>
      <c r="Z23" s="29">
        <f t="shared" ref="Z23:AJ23" si="93">(8.8152*Z9-691)*$G$25</f>
        <v>35.502918343891061</v>
      </c>
      <c r="AA23" s="29">
        <f t="shared" si="93"/>
        <v>41.301647999491138</v>
      </c>
      <c r="AB23" s="29">
        <f t="shared" si="93"/>
        <v>45.940631723971208</v>
      </c>
      <c r="AC23" s="29">
        <f t="shared" si="93"/>
        <v>51.739361379571299</v>
      </c>
      <c r="AD23" s="29">
        <f t="shared" si="93"/>
        <v>57.538091035171391</v>
      </c>
      <c r="AE23" s="29">
        <f t="shared" si="93"/>
        <v>62.177074759651461</v>
      </c>
      <c r="AF23" s="29">
        <f t="shared" si="93"/>
        <v>67.975804415251545</v>
      </c>
      <c r="AG23" s="29">
        <f t="shared" si="93"/>
        <v>72.61478813973163</v>
      </c>
      <c r="AH23" s="29">
        <f t="shared" si="93"/>
        <v>78.413517795331714</v>
      </c>
      <c r="AI23" s="29">
        <f t="shared" si="93"/>
        <v>83.052501519811784</v>
      </c>
      <c r="AJ23" s="29">
        <f t="shared" si="93"/>
        <v>88.851231175411883</v>
      </c>
    </row>
    <row r="24" spans="1:37" s="28" customFormat="1" ht="15.75" thickBot="1" x14ac:dyDescent="0.3">
      <c r="A24" s="38"/>
      <c r="B24" s="31">
        <f>B23*$C$29</f>
        <v>5.2925244955736028E-3</v>
      </c>
      <c r="C24" s="31">
        <f t="shared" ref="C24:AJ24" si="94">C23*$C$29</f>
        <v>6.1842484524820907E-3</v>
      </c>
      <c r="D24" s="31">
        <f t="shared" si="94"/>
        <v>7.0740168743973564E-3</v>
      </c>
      <c r="E24" s="31">
        <f t="shared" si="94"/>
        <v>7.9716074362855046E-3</v>
      </c>
      <c r="F24" s="31">
        <f t="shared" si="94"/>
        <v>8.8515981832346709E-3</v>
      </c>
      <c r="G24" s="31">
        <f t="shared" si="94"/>
        <v>9.7511442801160378E-3</v>
      </c>
      <c r="H24" s="31">
        <f t="shared" si="94"/>
        <v>1.0631135027065204E-2</v>
      </c>
      <c r="I24" s="31">
        <f t="shared" si="94"/>
        <v>1.1530681123946571E-2</v>
      </c>
      <c r="J24" s="31">
        <f t="shared" si="94"/>
        <v>1.2410671870895736E-2</v>
      </c>
      <c r="K24" s="31">
        <f t="shared" si="94"/>
        <v>1.3310217967777106E-2</v>
      </c>
      <c r="L24" s="31">
        <f t="shared" si="94"/>
        <v>1.4209764064658473E-2</v>
      </c>
      <c r="M24" s="31">
        <f t="shared" si="94"/>
        <v>1.5089754811607639E-2</v>
      </c>
      <c r="N24" s="31">
        <f t="shared" si="94"/>
        <v>1.6067640832602311E-2</v>
      </c>
      <c r="O24" s="31">
        <f t="shared" si="94"/>
        <v>1.7128815464139965E-2</v>
      </c>
      <c r="P24" s="31">
        <f t="shared" si="94"/>
        <v>1.8213571754156235E-2</v>
      </c>
      <c r="Q24" s="31">
        <f t="shared" si="94"/>
        <v>1.9274746385693889E-2</v>
      </c>
      <c r="R24" s="31">
        <f t="shared" si="94"/>
        <v>2.035950267571016E-2</v>
      </c>
      <c r="S24" s="31">
        <f t="shared" si="94"/>
        <v>2.1420677307247813E-2</v>
      </c>
      <c r="T24" s="31">
        <f t="shared" si="94"/>
        <v>2.250543359726408E-2</v>
      </c>
      <c r="U24" s="31">
        <f t="shared" si="94"/>
        <v>2.3590189887280344E-2</v>
      </c>
      <c r="V24" s="31">
        <f t="shared" si="94"/>
        <v>2.4651364518818001E-2</v>
      </c>
      <c r="W24" s="31">
        <f t="shared" si="94"/>
        <v>2.5736120808834272E-2</v>
      </c>
      <c r="X24" s="31">
        <f t="shared" si="94"/>
        <v>2.6750132123414695E-2</v>
      </c>
      <c r="Y24" s="31">
        <f t="shared" si="94"/>
        <v>2.7530046043538484E-2</v>
      </c>
      <c r="Z24" s="31">
        <f t="shared" si="94"/>
        <v>3.1667931802596617E-2</v>
      </c>
      <c r="AA24" s="31">
        <f t="shared" si="94"/>
        <v>3.6840289001419266E-2</v>
      </c>
      <c r="AB24" s="31">
        <f t="shared" si="94"/>
        <v>4.0978174760477402E-2</v>
      </c>
      <c r="AC24" s="31">
        <f t="shared" si="94"/>
        <v>4.6150531959300065E-2</v>
      </c>
      <c r="AD24" s="31">
        <f t="shared" si="94"/>
        <v>5.1322889158122734E-2</v>
      </c>
      <c r="AE24" s="31">
        <f t="shared" si="94"/>
        <v>5.5460774917180863E-2</v>
      </c>
      <c r="AF24" s="31">
        <f t="shared" si="94"/>
        <v>6.0633132116003526E-2</v>
      </c>
      <c r="AG24" s="31">
        <f t="shared" si="94"/>
        <v>6.4771017875061662E-2</v>
      </c>
      <c r="AH24" s="31">
        <f t="shared" si="94"/>
        <v>6.9943375073884331E-2</v>
      </c>
      <c r="AI24" s="31">
        <f t="shared" si="94"/>
        <v>7.4081260832942461E-2</v>
      </c>
      <c r="AJ24" s="31">
        <f t="shared" si="94"/>
        <v>7.925361803176513E-2</v>
      </c>
    </row>
    <row r="25" spans="1:37" x14ac:dyDescent="0.25">
      <c r="A25" s="38"/>
      <c r="B25" s="15" t="s">
        <v>14</v>
      </c>
      <c r="C25" s="15">
        <v>1121.0999999999999</v>
      </c>
      <c r="D25" s="15" t="s">
        <v>5</v>
      </c>
      <c r="E25" s="21"/>
      <c r="F25" s="26" t="s">
        <v>10</v>
      </c>
      <c r="G25" s="26">
        <f>C25/C27</f>
        <v>0.13156206678464669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7" x14ac:dyDescent="0.25">
      <c r="A26" s="38"/>
      <c r="B26" s="35" t="s">
        <v>16</v>
      </c>
      <c r="C26" s="36">
        <f>SUM(B23:AJ23)</f>
        <v>1117.3315361590205</v>
      </c>
      <c r="D26" s="35" t="s">
        <v>5</v>
      </c>
      <c r="E26" s="21"/>
      <c r="F26" s="26"/>
      <c r="G26" s="2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7" x14ac:dyDescent="0.25">
      <c r="A27" s="38"/>
      <c r="B27" s="15" t="s">
        <v>13</v>
      </c>
      <c r="C27" s="27">
        <f>SUM(B22:AJ22)</f>
        <v>8521.4532380000019</v>
      </c>
      <c r="D27" s="15" t="s">
        <v>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  <c r="AK27" s="8"/>
    </row>
    <row r="28" spans="1:37" x14ac:dyDescent="0.25">
      <c r="A28" s="38"/>
      <c r="B28" s="21" t="s">
        <v>15</v>
      </c>
      <c r="C28" s="21">
        <v>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7" x14ac:dyDescent="0.25">
      <c r="A29" s="38"/>
      <c r="B29" s="21" t="s">
        <v>8</v>
      </c>
      <c r="C29" s="21">
        <f>C28/C25</f>
        <v>8.9198109000089207E-4</v>
      </c>
      <c r="D29" s="20" t="s">
        <v>5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7" ht="15.75" thickBot="1" x14ac:dyDescent="0.3">
      <c r="A30" s="39"/>
      <c r="B30" s="23" t="s">
        <v>16</v>
      </c>
      <c r="C30" s="34">
        <f>SUM(B24:AJ24)</f>
        <v>0.99663860151549422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4"/>
    </row>
    <row r="31" spans="1:37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7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2:3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</sheetData>
  <mergeCells count="105">
    <mergeCell ref="AI15:AJ15"/>
    <mergeCell ref="S15:T15"/>
    <mergeCell ref="T14:U14"/>
    <mergeCell ref="V14:W14"/>
    <mergeCell ref="U15:V15"/>
    <mergeCell ref="W15:X15"/>
    <mergeCell ref="X14:Y14"/>
    <mergeCell ref="Y15:Z15"/>
    <mergeCell ref="Z14:AA14"/>
    <mergeCell ref="AA15:AB15"/>
    <mergeCell ref="AB14:AC14"/>
    <mergeCell ref="AC15:AD15"/>
    <mergeCell ref="AD14:AE14"/>
    <mergeCell ref="AE15:AF15"/>
    <mergeCell ref="AF14:AG14"/>
    <mergeCell ref="AG15:AH15"/>
    <mergeCell ref="AH14:AI14"/>
    <mergeCell ref="B14:C14"/>
    <mergeCell ref="C15:D15"/>
    <mergeCell ref="D14:E14"/>
    <mergeCell ref="E15:F15"/>
    <mergeCell ref="F14:G14"/>
    <mergeCell ref="G15:H15"/>
    <mergeCell ref="H14:I14"/>
    <mergeCell ref="I15:J15"/>
    <mergeCell ref="J14:K14"/>
    <mergeCell ref="K15:L15"/>
    <mergeCell ref="L14:M14"/>
    <mergeCell ref="M15:N15"/>
    <mergeCell ref="N14:O14"/>
    <mergeCell ref="O15:P15"/>
    <mergeCell ref="P14:Q14"/>
    <mergeCell ref="Q15:R15"/>
    <mergeCell ref="R14:S14"/>
    <mergeCell ref="AG13:AH13"/>
    <mergeCell ref="AH12:AI12"/>
    <mergeCell ref="AI13:AJ13"/>
    <mergeCell ref="W13:X13"/>
    <mergeCell ref="X12:Y12"/>
    <mergeCell ref="Y13:Z13"/>
    <mergeCell ref="Z12:AA12"/>
    <mergeCell ref="AA13:AB13"/>
    <mergeCell ref="AB12:AC12"/>
    <mergeCell ref="AC13:AD13"/>
    <mergeCell ref="AD12:AE12"/>
    <mergeCell ref="AE13:AF13"/>
    <mergeCell ref="AF12:AG12"/>
    <mergeCell ref="K13:L13"/>
    <mergeCell ref="L12:M12"/>
    <mergeCell ref="B12:C12"/>
    <mergeCell ref="M13:N13"/>
    <mergeCell ref="N12:O12"/>
    <mergeCell ref="O13:P13"/>
    <mergeCell ref="P12:Q12"/>
    <mergeCell ref="Q13:R13"/>
    <mergeCell ref="D12:E12"/>
    <mergeCell ref="E13:F13"/>
    <mergeCell ref="F12:G12"/>
    <mergeCell ref="G13:H13"/>
    <mergeCell ref="H12:I12"/>
    <mergeCell ref="C13:D13"/>
    <mergeCell ref="I13:J13"/>
    <mergeCell ref="J12:K12"/>
    <mergeCell ref="R12:S12"/>
    <mergeCell ref="S13:T13"/>
    <mergeCell ref="T12:U12"/>
    <mergeCell ref="U13:V13"/>
    <mergeCell ref="V12:W12"/>
    <mergeCell ref="S11:T11"/>
    <mergeCell ref="T10:U10"/>
    <mergeCell ref="U11:V11"/>
    <mergeCell ref="B10:C10"/>
    <mergeCell ref="C11:D11"/>
    <mergeCell ref="D10:E10"/>
    <mergeCell ref="E11:F11"/>
    <mergeCell ref="F10:G10"/>
    <mergeCell ref="G11:H11"/>
    <mergeCell ref="H10:I10"/>
    <mergeCell ref="I11:J11"/>
    <mergeCell ref="J10:K10"/>
    <mergeCell ref="K11:L11"/>
    <mergeCell ref="A12:A20"/>
    <mergeCell ref="A22:A30"/>
    <mergeCell ref="M7:N7"/>
    <mergeCell ref="V10:W10"/>
    <mergeCell ref="W11:X11"/>
    <mergeCell ref="X10:Y10"/>
    <mergeCell ref="Y11:Z11"/>
    <mergeCell ref="Z10:AA10"/>
    <mergeCell ref="AA11:AB11"/>
    <mergeCell ref="AB10:AC10"/>
    <mergeCell ref="AC11:AD11"/>
    <mergeCell ref="AD10:AE10"/>
    <mergeCell ref="AE11:AF11"/>
    <mergeCell ref="L10:M10"/>
    <mergeCell ref="M11:N11"/>
    <mergeCell ref="N10:O10"/>
    <mergeCell ref="O11:P11"/>
    <mergeCell ref="P10:Q10"/>
    <mergeCell ref="AF10:AG10"/>
    <mergeCell ref="AG11:AH11"/>
    <mergeCell ref="AH10:AI10"/>
    <mergeCell ref="AI11:AJ11"/>
    <mergeCell ref="Q11:R11"/>
    <mergeCell ref="R10:S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2017-11-29T13:16:59Z</dcterms:modified>
</cp:coreProperties>
</file>