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esktop\škola\Fakulta stavebni\8.semestr\BAKALÁŘKA\"/>
    </mc:Choice>
  </mc:AlternateContent>
  <bookViews>
    <workbookView xWindow="0" yWindow="0" windowWidth="20490" windowHeight="7530"/>
  </bookViews>
  <sheets>
    <sheet name="List3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3" l="1"/>
  <c r="L50" i="3"/>
  <c r="L51" i="3"/>
  <c r="L52" i="3"/>
  <c r="L53" i="3"/>
  <c r="L54" i="3"/>
  <c r="L55" i="3"/>
  <c r="L49" i="3"/>
  <c r="H50" i="3"/>
  <c r="H51" i="3"/>
  <c r="H52" i="3"/>
  <c r="H53" i="3"/>
  <c r="H54" i="3"/>
  <c r="H55" i="3"/>
  <c r="H49" i="3"/>
  <c r="K50" i="3"/>
  <c r="K51" i="3"/>
  <c r="K52" i="3"/>
  <c r="K53" i="3"/>
  <c r="K54" i="3"/>
  <c r="K55" i="3"/>
  <c r="K49" i="3"/>
  <c r="M73" i="3"/>
  <c r="H61" i="3"/>
  <c r="F68" i="3"/>
  <c r="K61" i="3"/>
  <c r="L61" i="3" s="1"/>
  <c r="K62" i="3"/>
  <c r="K63" i="3"/>
  <c r="K64" i="3"/>
  <c r="K65" i="3"/>
  <c r="K66" i="3"/>
  <c r="K67" i="3"/>
  <c r="K68" i="3"/>
  <c r="K69" i="3"/>
  <c r="K70" i="3"/>
  <c r="K72" i="3"/>
  <c r="K60" i="3"/>
  <c r="H63" i="3"/>
  <c r="L63" i="3" s="1"/>
  <c r="H64" i="3"/>
  <c r="H65" i="3"/>
  <c r="H66" i="3"/>
  <c r="L66" i="3" s="1"/>
  <c r="H67" i="3"/>
  <c r="H68" i="3"/>
  <c r="H69" i="3"/>
  <c r="H70" i="3"/>
  <c r="L70" i="3" s="1"/>
  <c r="H60" i="3"/>
  <c r="L60" i="3" s="1"/>
  <c r="H72" i="3"/>
  <c r="L72" i="3" s="1"/>
  <c r="F66" i="3"/>
  <c r="F62" i="3"/>
  <c r="H62" i="3" s="1"/>
  <c r="P30" i="3"/>
  <c r="N29" i="3"/>
  <c r="N27" i="3"/>
  <c r="N26" i="3"/>
  <c r="N25" i="3"/>
  <c r="N24" i="3"/>
  <c r="N23" i="3"/>
  <c r="O23" i="3" s="1"/>
  <c r="N22" i="3"/>
  <c r="N21" i="3"/>
  <c r="O21" i="3" s="1"/>
  <c r="N20" i="3"/>
  <c r="N19" i="3"/>
  <c r="N18" i="3"/>
  <c r="N17" i="3"/>
  <c r="H29" i="3"/>
  <c r="H27" i="3"/>
  <c r="H26" i="3"/>
  <c r="H25" i="3"/>
  <c r="F25" i="3"/>
  <c r="H24" i="3"/>
  <c r="F23" i="3"/>
  <c r="H23" i="3" s="1"/>
  <c r="H22" i="3"/>
  <c r="H21" i="3"/>
  <c r="H20" i="3"/>
  <c r="F19" i="3"/>
  <c r="H19" i="3" s="1"/>
  <c r="H18" i="3"/>
  <c r="H17" i="3"/>
  <c r="H4" i="3"/>
  <c r="P11" i="3"/>
  <c r="N10" i="3"/>
  <c r="H10" i="3"/>
  <c r="N9" i="3"/>
  <c r="H9" i="3"/>
  <c r="N8" i="3"/>
  <c r="H8" i="3"/>
  <c r="N7" i="3"/>
  <c r="H7" i="3"/>
  <c r="N6" i="3"/>
  <c r="H6" i="3"/>
  <c r="N5" i="3"/>
  <c r="H5" i="3"/>
  <c r="N4" i="3"/>
  <c r="L56" i="3" l="1"/>
  <c r="L69" i="3"/>
  <c r="L67" i="3"/>
  <c r="L65" i="3"/>
  <c r="L62" i="3"/>
  <c r="L73" i="3" s="1"/>
  <c r="L68" i="3"/>
  <c r="O17" i="3"/>
  <c r="O19" i="3"/>
  <c r="O25" i="3"/>
  <c r="O27" i="3"/>
  <c r="O18" i="3"/>
  <c r="O20" i="3"/>
  <c r="O22" i="3"/>
  <c r="O24" i="3"/>
  <c r="O26" i="3"/>
  <c r="O29" i="3"/>
  <c r="O4" i="3"/>
  <c r="O5" i="3"/>
  <c r="O6" i="3"/>
  <c r="O7" i="3"/>
  <c r="O8" i="3"/>
  <c r="O9" i="3"/>
  <c r="O10" i="3"/>
</calcChain>
</file>

<file path=xl/sharedStrings.xml><?xml version="1.0" encoding="utf-8"?>
<sst xmlns="http://schemas.openxmlformats.org/spreadsheetml/2006/main" count="229" uniqueCount="101">
  <si>
    <t>Název procesu</t>
  </si>
  <si>
    <t>MJ</t>
  </si>
  <si>
    <t>Množ.</t>
  </si>
  <si>
    <t>Pracnost</t>
  </si>
  <si>
    <t>Součinitel napětí</t>
  </si>
  <si>
    <t xml:space="preserve">Četa </t>
  </si>
  <si>
    <t>Stroje, zařízení</t>
  </si>
  <si>
    <t>Počet prac.</t>
  </si>
  <si>
    <t>pracovní doba (hod)</t>
  </si>
  <si>
    <t>časový fond čety</t>
  </si>
  <si>
    <t>Nh</t>
  </si>
  <si>
    <t>Suma</t>
  </si>
  <si>
    <t>hod</t>
  </si>
  <si>
    <t>dělník</t>
  </si>
  <si>
    <t>ks</t>
  </si>
  <si>
    <t>bm</t>
  </si>
  <si>
    <t>m2</t>
  </si>
  <si>
    <t>betonář</t>
  </si>
  <si>
    <t>míchačka</t>
  </si>
  <si>
    <t>zedník</t>
  </si>
  <si>
    <t>instalatér</t>
  </si>
  <si>
    <t>Číslo procesu</t>
  </si>
  <si>
    <t>Beton základových pasů prostý B 15 - podkladní</t>
  </si>
  <si>
    <t>m3</t>
  </si>
  <si>
    <t>Železobeton základových pasů C 16/20 (B 20)</t>
  </si>
  <si>
    <t>Bednění stěn základových pasů - zřízení</t>
  </si>
  <si>
    <t>Odstranění bednění stěn základových pasů</t>
  </si>
  <si>
    <t>Železobeton základových patek C 16/20 (B 20)</t>
  </si>
  <si>
    <t>Výztuž základových patek z betonářské ocelí 10505</t>
  </si>
  <si>
    <t>Zdivo základové z bednicích tvárnic, tl. 30 cm</t>
  </si>
  <si>
    <t>Výztuž základových zdí z betonářské oceli</t>
  </si>
  <si>
    <t>Polštář hutněný pod základy tl. 15 cm - deska</t>
  </si>
  <si>
    <t>Beton základových desek prostý C 16/20 (B 20)</t>
  </si>
  <si>
    <t>Výztuž základových desek ze svařovaných sítí - Kari pr. 6 x 150/150 mm</t>
  </si>
  <si>
    <t>Kód procesu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</si>
  <si>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</si>
  <si>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</si>
  <si>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</si>
  <si>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</si>
  <si>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</si>
  <si>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</si>
  <si>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</si>
  <si>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</si>
  <si>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</si>
  <si>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</si>
  <si>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</si>
  <si>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274313511R00</t>
  </si>
  <si>
    <t>274321311R00</t>
  </si>
  <si>
    <t>274351215RT1</t>
  </si>
  <si>
    <t>274351292R00</t>
  </si>
  <si>
    <t>275321311R00</t>
  </si>
  <si>
    <t>275361821R00</t>
  </si>
  <si>
    <t>274272140RT2</t>
  </si>
  <si>
    <t>279361321R00</t>
  </si>
  <si>
    <t>271570010RAB</t>
  </si>
  <si>
    <t>273313611R00</t>
  </si>
  <si>
    <t>273361921RT5</t>
  </si>
  <si>
    <t>100kg</t>
  </si>
  <si>
    <t>tesař</t>
  </si>
  <si>
    <t>železář</t>
  </si>
  <si>
    <t>autodomíchávač,vybrátor</t>
  </si>
  <si>
    <t>betonpumpa, autodomíchávač,vybrátor</t>
  </si>
  <si>
    <t>mot.pila</t>
  </si>
  <si>
    <t>vybrační deska</t>
  </si>
  <si>
    <t>doba trvání</t>
  </si>
  <si>
    <t>den</t>
  </si>
  <si>
    <t>upravená doba trvání</t>
  </si>
  <si>
    <t>722</t>
  </si>
  <si>
    <t>Kanalizace</t>
  </si>
  <si>
    <t>09</t>
  </si>
  <si>
    <t>722000000VD</t>
  </si>
  <si>
    <t>Rozvody ležaté kanalizace v půdorysu základů, výkopy, obsypy, vč. přivzdušnění ke krbu</t>
  </si>
  <si>
    <t>27</t>
  </si>
  <si>
    <t>Základy</t>
  </si>
  <si>
    <t>ruční pila</t>
  </si>
  <si>
    <t>Technologická přestávka</t>
  </si>
  <si>
    <t>Úpravy povrchů,podlahy a osazování výplní otvorů</t>
  </si>
  <si>
    <t>26</t>
  </si>
  <si>
    <t>602011112RT3</t>
  </si>
  <si>
    <t>Omítka stěn jádrová tl. 15 mm, ručně</t>
  </si>
  <si>
    <t>601011112RT5</t>
  </si>
  <si>
    <t>Omítka stropů jádrová tl. 20 mm ručně</t>
  </si>
  <si>
    <t>28</t>
  </si>
  <si>
    <t>601011141RT3</t>
  </si>
  <si>
    <t>Omítka stropů štuková ručně, tl. 5 mm</t>
  </si>
  <si>
    <t>29</t>
  </si>
  <si>
    <t>612425931R00</t>
  </si>
  <si>
    <t>Omítka vápenná vnitřního ostění - štuková</t>
  </si>
  <si>
    <t>30</t>
  </si>
  <si>
    <t>612473186R00</t>
  </si>
  <si>
    <t>Příplatek za zabudované rohovníky</t>
  </si>
  <si>
    <t>m</t>
  </si>
  <si>
    <t>31</t>
  </si>
  <si>
    <t>771101121R00</t>
  </si>
  <si>
    <t>Provedení penetrace podkladu pod štuk. omítky</t>
  </si>
  <si>
    <t>32</t>
  </si>
  <si>
    <t>602016173RT3</t>
  </si>
  <si>
    <t>Omítka stěn štuková ručně - vnitřní</t>
  </si>
  <si>
    <t>ruční míchadlo</t>
  </si>
  <si>
    <t>celkem</t>
  </si>
  <si>
    <t>Suma (Nh*ks)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</si>
</sst>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5]General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71">
    <xf numFmtId="0" fontId="0" fillId="0" borderId="0" xfId="0"/>
    <xf numFmtId="164" fontId="1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165" fontId="2" fillId="2" borderId="2" xfId="1" applyFont="1" applyFill="1" applyBorder="1" applyAlignment="1">
      <alignment vertical="center"/>
    </xf>
    <xf numFmtId="165" fontId="1" fillId="2" borderId="2" xfId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165" fontId="2" fillId="2" borderId="0" xfId="1" applyFont="1" applyFill="1" applyBorder="1" applyAlignment="1">
      <alignment vertical="center"/>
    </xf>
    <xf numFmtId="165" fontId="1" fillId="2" borderId="0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11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/>
    </xf>
    <xf numFmtId="165" fontId="11" fillId="2" borderId="2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14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/>
    </xf>
    <xf numFmtId="2" fontId="14" fillId="2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4" fontId="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49" fontId="5" fillId="4" borderId="2" xfId="0" applyNumberFormat="1" applyFont="1" applyFill="1" applyBorder="1" applyAlignment="1" applyProtection="1">
      <alignment horizontal="left" vertical="center"/>
    </xf>
    <xf numFmtId="49" fontId="5" fillId="4" borderId="2" xfId="0" applyNumberFormat="1" applyFont="1" applyFill="1" applyBorder="1" applyAlignment="1" applyProtection="1">
      <alignment horizontal="center" vertical="center"/>
    </xf>
    <xf numFmtId="49" fontId="5" fillId="4" borderId="3" xfId="0" applyNumberFormat="1" applyFont="1" applyFill="1" applyBorder="1" applyAlignment="1" applyProtection="1">
      <alignment horizontal="center" vertical="center"/>
    </xf>
    <xf numFmtId="49" fontId="5" fillId="4" borderId="4" xfId="0" applyNumberFormat="1" applyFont="1" applyFill="1" applyBorder="1" applyAlignment="1" applyProtection="1">
      <alignment horizontal="center" vertical="center"/>
    </xf>
    <xf numFmtId="49" fontId="5" fillId="4" borderId="5" xfId="0" applyNumberFormat="1" applyFont="1" applyFill="1" applyBorder="1" applyAlignment="1" applyProtection="1">
      <alignment horizontal="center" vertical="center"/>
    </xf>
    <xf numFmtId="4" fontId="6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49" fontId="4" fillId="0" borderId="2" xfId="0" applyNumberFormat="1" applyFont="1" applyFill="1" applyBorder="1" applyAlignment="1" applyProtection="1">
      <alignment horizontal="left" vertical="center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2" fontId="14" fillId="2" borderId="2" xfId="0" applyNumberFormat="1" applyFont="1" applyFill="1" applyBorder="1" applyAlignment="1">
      <alignment vertical="center" wrapText="1"/>
    </xf>
    <xf numFmtId="165" fontId="2" fillId="2" borderId="2" xfId="1" applyFont="1" applyFill="1" applyBorder="1" applyAlignment="1">
      <alignment vertical="center" wrapText="1"/>
    </xf>
    <xf numFmtId="165" fontId="1" fillId="2" borderId="2" xfId="1" applyFont="1" applyFill="1" applyBorder="1" applyAlignment="1">
      <alignment vertical="center" wrapText="1"/>
    </xf>
    <xf numFmtId="164" fontId="0" fillId="2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vertical="center" wrapText="1"/>
    </xf>
    <xf numFmtId="164" fontId="3" fillId="5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 applyProtection="1">
      <alignment horizontal="right" vertical="center"/>
    </xf>
    <xf numFmtId="164" fontId="15" fillId="0" borderId="2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right" vertical="center"/>
    </xf>
    <xf numFmtId="49" fontId="6" fillId="2" borderId="4" xfId="0" applyNumberFormat="1" applyFont="1" applyFill="1" applyBorder="1" applyAlignment="1" applyProtection="1">
      <alignment horizontal="right" vertical="center"/>
    </xf>
    <xf numFmtId="49" fontId="6" fillId="2" borderId="5" xfId="0" applyNumberFormat="1" applyFont="1" applyFill="1" applyBorder="1" applyAlignment="1" applyProtection="1">
      <alignment horizontal="right" vertical="center"/>
    </xf>
    <xf numFmtId="49" fontId="5" fillId="4" borderId="3" xfId="0" applyNumberFormat="1" applyFont="1" applyFill="1" applyBorder="1" applyAlignment="1" applyProtection="1">
      <alignment horizontal="center" vertical="center"/>
    </xf>
    <xf numFmtId="49" fontId="5" fillId="4" borderId="4" xfId="0" applyNumberFormat="1" applyFont="1" applyFill="1" applyBorder="1" applyAlignment="1" applyProtection="1">
      <alignment horizontal="center" vertical="center"/>
    </xf>
    <xf numFmtId="49" fontId="5" fillId="4" borderId="5" xfId="0" applyNumberFormat="1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9" fontId="12" fillId="3" borderId="2" xfId="0" applyNumberFormat="1" applyFont="1" applyFill="1" applyBorder="1" applyAlignment="1" applyProtection="1">
      <alignment horizontal="left" vertical="center"/>
    </xf>
    <xf numFmtId="49" fontId="13" fillId="3" borderId="2" xfId="0" applyNumberFormat="1" applyFont="1" applyFill="1" applyBorder="1" applyAlignment="1" applyProtection="1">
      <alignment horizontal="left" vertical="center"/>
    </xf>
    <xf numFmtId="49" fontId="12" fillId="2" borderId="2" xfId="0" applyNumberFormat="1" applyFont="1" applyFill="1" applyBorder="1" applyAlignment="1" applyProtection="1">
      <alignment horizontal="left" vertical="center"/>
    </xf>
    <xf numFmtId="49" fontId="6" fillId="2" borderId="2" xfId="0" applyNumberFormat="1" applyFont="1" applyFill="1" applyBorder="1" applyAlignment="1" applyProtection="1">
      <alignment horizontal="right" vertical="center"/>
    </xf>
    <xf numFmtId="49" fontId="9" fillId="2" borderId="1" xfId="0" applyNumberFormat="1" applyFont="1" applyFill="1" applyBorder="1" applyAlignment="1" applyProtection="1">
      <alignment horizontal="right" vertical="center"/>
    </xf>
    <xf numFmtId="164" fontId="15" fillId="0" borderId="1" xfId="0" applyNumberFormat="1" applyFont="1" applyBorder="1"/>
    <xf numFmtId="49" fontId="5" fillId="4" borderId="2" xfId="0" applyNumberFormat="1" applyFont="1" applyFill="1" applyBorder="1" applyAlignment="1" applyProtection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A4" zoomScale="85" zoomScaleNormal="85" workbookViewId="0">
      <selection activeCell="C64" sqref="C64"/>
    </sheetView>
  </sheetViews>
  <sheetFormatPr defaultRowHeight="15" x14ac:dyDescent="0.25"/>
  <cols>
    <col min="2" max="2" width="13.42578125" bestFit="1" customWidth="1"/>
    <col min="3" max="3" width="52.42578125" customWidth="1"/>
    <col min="4" max="4" width="6.5703125" customWidth="1"/>
    <col min="5" max="5" width="8.85546875" customWidth="1"/>
    <col min="8" max="8" width="12" customWidth="1"/>
    <col min="11" max="11" width="15.85546875" customWidth="1"/>
    <col min="12" max="12" width="14.5703125" customWidth="1"/>
    <col min="15" max="15" width="6.42578125" customWidth="1"/>
  </cols>
  <sheetData>
    <row r="1" spans="1:17" ht="33.75" customHeight="1" x14ac:dyDescent="0.25">
      <c r="A1" s="52" t="s">
        <v>21</v>
      </c>
      <c r="B1" s="52" t="s">
        <v>34</v>
      </c>
      <c r="C1" s="9" t="s">
        <v>0</v>
      </c>
      <c r="D1" s="52" t="s">
        <v>1</v>
      </c>
      <c r="E1" s="52" t="s">
        <v>2</v>
      </c>
      <c r="F1" s="53" t="s">
        <v>3</v>
      </c>
      <c r="G1" s="53"/>
      <c r="H1" s="53"/>
      <c r="I1" s="25" t="s">
        <v>4</v>
      </c>
      <c r="J1" s="52" t="s">
        <v>5</v>
      </c>
      <c r="K1" s="52" t="s">
        <v>6</v>
      </c>
      <c r="L1" s="52" t="s">
        <v>7</v>
      </c>
      <c r="M1" s="14" t="s">
        <v>8</v>
      </c>
      <c r="N1" s="52" t="s">
        <v>9</v>
      </c>
      <c r="O1" s="52" t="s">
        <v>64</v>
      </c>
      <c r="P1" s="60" t="s">
        <v>66</v>
      </c>
      <c r="Q1" s="13" t="s">
        <v>75</v>
      </c>
    </row>
    <row r="2" spans="1:17" x14ac:dyDescent="0.25">
      <c r="A2" s="15"/>
      <c r="B2" s="16"/>
      <c r="C2" s="16"/>
      <c r="D2" s="16"/>
      <c r="E2" s="16"/>
      <c r="F2" s="20" t="s">
        <v>10</v>
      </c>
      <c r="G2" s="20"/>
      <c r="H2" s="20" t="s">
        <v>11</v>
      </c>
      <c r="I2" s="17"/>
      <c r="J2" s="16"/>
      <c r="K2" s="16"/>
      <c r="L2" s="15"/>
      <c r="M2" s="18"/>
      <c r="N2" s="20" t="s">
        <v>12</v>
      </c>
      <c r="O2" s="20" t="s">
        <v>65</v>
      </c>
      <c r="P2" s="61" t="s">
        <v>65</v>
      </c>
      <c r="Q2" s="19" t="s">
        <v>65</v>
      </c>
    </row>
    <row r="3" spans="1:17" x14ac:dyDescent="0.25">
      <c r="A3" s="64"/>
      <c r="B3" s="65"/>
      <c r="C3" s="33" t="s">
        <v>76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6"/>
      <c r="Q3" s="37"/>
    </row>
    <row r="4" spans="1:17" x14ac:dyDescent="0.25">
      <c r="A4" s="40" t="s">
        <v>77</v>
      </c>
      <c r="B4" s="40" t="s">
        <v>78</v>
      </c>
      <c r="C4" s="10" t="s">
        <v>79</v>
      </c>
      <c r="D4" s="10" t="s">
        <v>16</v>
      </c>
      <c r="E4" s="26">
        <v>288.93</v>
      </c>
      <c r="F4" s="27">
        <v>0.73</v>
      </c>
      <c r="G4" s="27"/>
      <c r="H4" s="28">
        <f>E4*F4</f>
        <v>210.91890000000001</v>
      </c>
      <c r="I4" s="1">
        <v>1</v>
      </c>
      <c r="J4" s="2" t="s">
        <v>19</v>
      </c>
      <c r="K4" s="29" t="s">
        <v>18</v>
      </c>
      <c r="L4" s="3">
        <v>3</v>
      </c>
      <c r="M4" s="4">
        <v>8</v>
      </c>
      <c r="N4" s="5">
        <f t="shared" ref="N4:N10" si="0">L4*M4</f>
        <v>24</v>
      </c>
      <c r="O4" s="30">
        <f t="shared" ref="O4:O10" si="1">H4/N4</f>
        <v>8.7882875000000009</v>
      </c>
      <c r="P4" s="62">
        <v>9</v>
      </c>
      <c r="Q4" s="31"/>
    </row>
    <row r="5" spans="1:17" x14ac:dyDescent="0.25">
      <c r="A5" s="40" t="s">
        <v>72</v>
      </c>
      <c r="B5" s="40" t="s">
        <v>80</v>
      </c>
      <c r="C5" s="10" t="s">
        <v>81</v>
      </c>
      <c r="D5" s="10" t="s">
        <v>16</v>
      </c>
      <c r="E5" s="26">
        <v>13.01</v>
      </c>
      <c r="F5" s="27">
        <v>0.95</v>
      </c>
      <c r="G5" s="27"/>
      <c r="H5" s="28">
        <f t="shared" ref="H5:H10" si="2">E5*F5</f>
        <v>12.359499999999999</v>
      </c>
      <c r="I5" s="1">
        <v>1</v>
      </c>
      <c r="J5" s="2" t="s">
        <v>19</v>
      </c>
      <c r="K5" s="29" t="s">
        <v>18</v>
      </c>
      <c r="L5" s="3">
        <v>3</v>
      </c>
      <c r="M5" s="4">
        <v>8</v>
      </c>
      <c r="N5" s="5">
        <f t="shared" si="0"/>
        <v>24</v>
      </c>
      <c r="O5" s="30">
        <f t="shared" si="1"/>
        <v>0.51497916666666665</v>
      </c>
      <c r="P5" s="62">
        <v>0.5</v>
      </c>
      <c r="Q5" s="31"/>
    </row>
    <row r="6" spans="1:17" x14ac:dyDescent="0.25">
      <c r="A6" s="40" t="s">
        <v>82</v>
      </c>
      <c r="B6" s="40" t="s">
        <v>83</v>
      </c>
      <c r="C6" s="10" t="s">
        <v>84</v>
      </c>
      <c r="D6" s="10" t="s">
        <v>16</v>
      </c>
      <c r="E6" s="26">
        <v>13.01</v>
      </c>
      <c r="F6" s="27">
        <v>0.65</v>
      </c>
      <c r="G6" s="27"/>
      <c r="H6" s="28">
        <f t="shared" si="2"/>
        <v>8.4565000000000001</v>
      </c>
      <c r="I6" s="1">
        <v>1</v>
      </c>
      <c r="J6" s="2" t="s">
        <v>19</v>
      </c>
      <c r="K6" s="29" t="s">
        <v>98</v>
      </c>
      <c r="L6" s="3">
        <v>1</v>
      </c>
      <c r="M6" s="4">
        <v>8</v>
      </c>
      <c r="N6" s="5">
        <f t="shared" si="0"/>
        <v>8</v>
      </c>
      <c r="O6" s="30">
        <f t="shared" si="1"/>
        <v>1.0570625</v>
      </c>
      <c r="P6" s="62">
        <v>1</v>
      </c>
      <c r="Q6" s="31"/>
    </row>
    <row r="7" spans="1:17" x14ac:dyDescent="0.25">
      <c r="A7" s="40" t="s">
        <v>85</v>
      </c>
      <c r="B7" s="40" t="s">
        <v>86</v>
      </c>
      <c r="C7" s="10" t="s">
        <v>87</v>
      </c>
      <c r="D7" s="10" t="s">
        <v>16</v>
      </c>
      <c r="E7" s="26">
        <v>12.18</v>
      </c>
      <c r="F7" s="27">
        <v>0.8</v>
      </c>
      <c r="G7" s="27"/>
      <c r="H7" s="28">
        <f t="shared" si="2"/>
        <v>9.7439999999999998</v>
      </c>
      <c r="I7" s="1">
        <v>1</v>
      </c>
      <c r="J7" s="2" t="s">
        <v>19</v>
      </c>
      <c r="K7" s="29" t="s">
        <v>98</v>
      </c>
      <c r="L7" s="3">
        <v>1</v>
      </c>
      <c r="M7" s="4">
        <v>8</v>
      </c>
      <c r="N7" s="5">
        <f t="shared" si="0"/>
        <v>8</v>
      </c>
      <c r="O7" s="30">
        <f t="shared" si="1"/>
        <v>1.218</v>
      </c>
      <c r="P7" s="62">
        <v>1.5</v>
      </c>
      <c r="Q7" s="31"/>
    </row>
    <row r="8" spans="1:17" x14ac:dyDescent="0.25">
      <c r="A8" s="40" t="s">
        <v>88</v>
      </c>
      <c r="B8" s="40" t="s">
        <v>89</v>
      </c>
      <c r="C8" s="10" t="s">
        <v>90</v>
      </c>
      <c r="D8" s="10" t="s">
        <v>91</v>
      </c>
      <c r="E8" s="26">
        <v>54.74</v>
      </c>
      <c r="F8" s="27">
        <v>0.2</v>
      </c>
      <c r="G8" s="27"/>
      <c r="H8" s="28">
        <f t="shared" si="2"/>
        <v>10.948</v>
      </c>
      <c r="I8" s="1">
        <v>1</v>
      </c>
      <c r="J8" s="2" t="s">
        <v>19</v>
      </c>
      <c r="K8" s="1"/>
      <c r="L8" s="3">
        <v>3</v>
      </c>
      <c r="M8" s="4">
        <v>8</v>
      </c>
      <c r="N8" s="5">
        <f t="shared" si="0"/>
        <v>24</v>
      </c>
      <c r="O8" s="30">
        <f t="shared" si="1"/>
        <v>0.45616666666666666</v>
      </c>
      <c r="P8" s="62">
        <v>0.5</v>
      </c>
      <c r="Q8" s="31"/>
    </row>
    <row r="9" spans="1:17" x14ac:dyDescent="0.25">
      <c r="A9" s="40" t="s">
        <v>92</v>
      </c>
      <c r="B9" s="40" t="s">
        <v>93</v>
      </c>
      <c r="C9" s="10" t="s">
        <v>94</v>
      </c>
      <c r="D9" s="10" t="s">
        <v>16</v>
      </c>
      <c r="E9" s="26">
        <v>309.44</v>
      </c>
      <c r="F9" s="27">
        <v>0.28000000000000003</v>
      </c>
      <c r="G9" s="27"/>
      <c r="H9" s="28">
        <f t="shared" si="2"/>
        <v>86.643200000000007</v>
      </c>
      <c r="I9" s="1">
        <v>1</v>
      </c>
      <c r="J9" s="2" t="s">
        <v>19</v>
      </c>
      <c r="K9" s="1"/>
      <c r="L9" s="3">
        <v>2</v>
      </c>
      <c r="M9" s="4">
        <v>8</v>
      </c>
      <c r="N9" s="5">
        <f t="shared" si="0"/>
        <v>16</v>
      </c>
      <c r="O9" s="30">
        <f t="shared" si="1"/>
        <v>5.4152000000000005</v>
      </c>
      <c r="P9" s="62">
        <v>6</v>
      </c>
      <c r="Q9" s="31">
        <v>7</v>
      </c>
    </row>
    <row r="10" spans="1:17" x14ac:dyDescent="0.25">
      <c r="A10" s="40" t="s">
        <v>95</v>
      </c>
      <c r="B10" s="40" t="s">
        <v>96</v>
      </c>
      <c r="C10" s="10" t="s">
        <v>97</v>
      </c>
      <c r="D10" s="10" t="s">
        <v>16</v>
      </c>
      <c r="E10" s="26">
        <v>270.48</v>
      </c>
      <c r="F10" s="27">
        <v>0.5</v>
      </c>
      <c r="G10" s="27"/>
      <c r="H10" s="28">
        <f t="shared" si="2"/>
        <v>135.24</v>
      </c>
      <c r="I10" s="1">
        <v>1</v>
      </c>
      <c r="J10" s="2" t="s">
        <v>19</v>
      </c>
      <c r="K10" s="29" t="s">
        <v>98</v>
      </c>
      <c r="L10" s="3">
        <v>3</v>
      </c>
      <c r="M10" s="4">
        <v>8</v>
      </c>
      <c r="N10" s="5">
        <f t="shared" si="0"/>
        <v>24</v>
      </c>
      <c r="O10" s="30">
        <f t="shared" si="1"/>
        <v>5.6350000000000007</v>
      </c>
      <c r="P10" s="62">
        <v>6</v>
      </c>
      <c r="Q10" s="31"/>
    </row>
    <row r="11" spans="1:17" x14ac:dyDescent="0.25">
      <c r="A11" s="66"/>
      <c r="B11" s="66"/>
      <c r="C11" s="67" t="s">
        <v>99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3">
        <f>SUM(P4:P10)</f>
        <v>24.5</v>
      </c>
      <c r="Q11" s="32">
        <v>7</v>
      </c>
    </row>
    <row r="14" spans="1:17" ht="33.75" customHeight="1" x14ac:dyDescent="0.25">
      <c r="A14" s="12" t="s">
        <v>21</v>
      </c>
      <c r="B14" s="12" t="s">
        <v>34</v>
      </c>
      <c r="C14" s="9" t="s">
        <v>0</v>
      </c>
      <c r="D14" s="12" t="s">
        <v>1</v>
      </c>
      <c r="E14" s="12" t="s">
        <v>2</v>
      </c>
      <c r="F14" s="53" t="s">
        <v>3</v>
      </c>
      <c r="G14" s="53"/>
      <c r="H14" s="53"/>
      <c r="I14" s="25" t="s">
        <v>4</v>
      </c>
      <c r="J14" s="12" t="s">
        <v>5</v>
      </c>
      <c r="K14" s="12" t="s">
        <v>6</v>
      </c>
      <c r="L14" s="12" t="s">
        <v>7</v>
      </c>
      <c r="M14" s="14" t="s">
        <v>8</v>
      </c>
      <c r="N14" s="12" t="s">
        <v>9</v>
      </c>
      <c r="O14" s="12" t="s">
        <v>64</v>
      </c>
      <c r="P14" s="12" t="s">
        <v>66</v>
      </c>
      <c r="Q14" s="13" t="s">
        <v>75</v>
      </c>
    </row>
    <row r="15" spans="1:17" x14ac:dyDescent="0.25">
      <c r="A15" s="15"/>
      <c r="B15" s="16"/>
      <c r="C15" s="16"/>
      <c r="D15" s="16"/>
      <c r="E15" s="16"/>
      <c r="F15" s="20" t="s">
        <v>10</v>
      </c>
      <c r="G15" s="20"/>
      <c r="H15" s="20" t="s">
        <v>11</v>
      </c>
      <c r="I15" s="17"/>
      <c r="J15" s="16"/>
      <c r="K15" s="16"/>
      <c r="L15" s="15"/>
      <c r="M15" s="18"/>
      <c r="N15" s="20" t="s">
        <v>12</v>
      </c>
      <c r="O15" s="20" t="s">
        <v>65</v>
      </c>
      <c r="P15" s="20" t="s">
        <v>65</v>
      </c>
      <c r="Q15" s="19" t="s">
        <v>65</v>
      </c>
    </row>
    <row r="16" spans="1:17" x14ac:dyDescent="0.25">
      <c r="A16" s="39"/>
      <c r="B16" s="34" t="s">
        <v>72</v>
      </c>
      <c r="C16" s="34" t="s">
        <v>73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30" x14ac:dyDescent="0.25">
      <c r="A17" s="40" t="s">
        <v>35</v>
      </c>
      <c r="B17" s="40" t="s">
        <v>46</v>
      </c>
      <c r="C17" s="38" t="s">
        <v>22</v>
      </c>
      <c r="D17" s="10" t="s">
        <v>23</v>
      </c>
      <c r="E17" s="26">
        <v>5.32</v>
      </c>
      <c r="F17" s="27">
        <v>0.99</v>
      </c>
      <c r="G17" s="27"/>
      <c r="H17" s="28">
        <f>E17*F17</f>
        <v>5.2667999999999999</v>
      </c>
      <c r="I17" s="1">
        <v>1</v>
      </c>
      <c r="J17" s="2" t="s">
        <v>17</v>
      </c>
      <c r="K17" s="6" t="s">
        <v>60</v>
      </c>
      <c r="L17" s="3">
        <v>3</v>
      </c>
      <c r="M17" s="4">
        <v>8</v>
      </c>
      <c r="N17" s="5">
        <f t="shared" ref="N17:N27" si="3">L17*M17</f>
        <v>24</v>
      </c>
      <c r="O17" s="30">
        <f t="shared" ref="O17:O27" si="4">H17/N17</f>
        <v>0.21945000000000001</v>
      </c>
      <c r="P17" s="5">
        <v>0.25</v>
      </c>
      <c r="Q17" s="31"/>
    </row>
    <row r="18" spans="1:17" x14ac:dyDescent="0.25">
      <c r="A18" s="40" t="s">
        <v>36</v>
      </c>
      <c r="B18" s="40" t="s">
        <v>48</v>
      </c>
      <c r="C18" s="38" t="s">
        <v>25</v>
      </c>
      <c r="D18" s="10" t="s">
        <v>16</v>
      </c>
      <c r="E18" s="26">
        <v>135.1</v>
      </c>
      <c r="F18" s="27">
        <v>0.53</v>
      </c>
      <c r="G18" s="27"/>
      <c r="H18" s="28">
        <f t="shared" ref="H18:H27" si="5">E18*F18</f>
        <v>71.602999999999994</v>
      </c>
      <c r="I18" s="1">
        <v>1</v>
      </c>
      <c r="J18" s="2" t="s">
        <v>58</v>
      </c>
      <c r="K18" s="6" t="s">
        <v>62</v>
      </c>
      <c r="L18" s="3">
        <v>3</v>
      </c>
      <c r="M18" s="4">
        <v>8</v>
      </c>
      <c r="N18" s="5">
        <f t="shared" si="3"/>
        <v>24</v>
      </c>
      <c r="O18" s="30">
        <f t="shared" si="4"/>
        <v>2.9834583333333331</v>
      </c>
      <c r="P18" s="5">
        <v>3</v>
      </c>
      <c r="Q18" s="31"/>
    </row>
    <row r="19" spans="1:17" ht="45" x14ac:dyDescent="0.25">
      <c r="A19" s="40" t="s">
        <v>37</v>
      </c>
      <c r="B19" s="40" t="s">
        <v>47</v>
      </c>
      <c r="C19" s="38" t="s">
        <v>24</v>
      </c>
      <c r="D19" s="10" t="s">
        <v>23</v>
      </c>
      <c r="E19" s="26">
        <v>40.799999999999997</v>
      </c>
      <c r="F19" s="27">
        <f>1.27+1.16</f>
        <v>2.4299999999999997</v>
      </c>
      <c r="G19" s="27"/>
      <c r="H19" s="28">
        <f t="shared" si="5"/>
        <v>99.143999999999977</v>
      </c>
      <c r="I19" s="1">
        <v>1</v>
      </c>
      <c r="J19" s="2" t="s">
        <v>17</v>
      </c>
      <c r="K19" s="6" t="s">
        <v>61</v>
      </c>
      <c r="L19" s="3">
        <v>3</v>
      </c>
      <c r="M19" s="4">
        <v>9</v>
      </c>
      <c r="N19" s="5">
        <f t="shared" si="3"/>
        <v>27</v>
      </c>
      <c r="O19" s="30">
        <f t="shared" si="4"/>
        <v>3.6719999999999993</v>
      </c>
      <c r="P19" s="5">
        <v>4</v>
      </c>
      <c r="Q19" s="31"/>
    </row>
    <row r="20" spans="1:17" x14ac:dyDescent="0.25">
      <c r="A20" s="40" t="s">
        <v>38</v>
      </c>
      <c r="B20" s="40" t="s">
        <v>49</v>
      </c>
      <c r="C20" s="38" t="s">
        <v>26</v>
      </c>
      <c r="D20" s="10" t="s">
        <v>16</v>
      </c>
      <c r="E20" s="26">
        <v>135.1</v>
      </c>
      <c r="F20" s="27">
        <v>0.12</v>
      </c>
      <c r="G20" s="27"/>
      <c r="H20" s="28">
        <f t="shared" si="5"/>
        <v>16.212</v>
      </c>
      <c r="I20" s="1">
        <v>1</v>
      </c>
      <c r="J20" s="2" t="s">
        <v>58</v>
      </c>
      <c r="K20" s="6"/>
      <c r="L20" s="3">
        <v>3</v>
      </c>
      <c r="M20" s="4">
        <v>8</v>
      </c>
      <c r="N20" s="5">
        <f t="shared" si="3"/>
        <v>24</v>
      </c>
      <c r="O20" s="30">
        <f t="shared" si="4"/>
        <v>0.67549999999999999</v>
      </c>
      <c r="P20" s="5">
        <v>1</v>
      </c>
      <c r="Q20" s="31">
        <v>2</v>
      </c>
    </row>
    <row r="21" spans="1:17" x14ac:dyDescent="0.25">
      <c r="A21" s="40" t="s">
        <v>39</v>
      </c>
      <c r="B21" s="40" t="s">
        <v>51</v>
      </c>
      <c r="C21" s="38" t="s">
        <v>28</v>
      </c>
      <c r="D21" s="10" t="s">
        <v>57</v>
      </c>
      <c r="E21" s="26">
        <v>0.3</v>
      </c>
      <c r="F21" s="27">
        <v>1.1599999999999999</v>
      </c>
      <c r="G21" s="27"/>
      <c r="H21" s="28">
        <f t="shared" si="5"/>
        <v>0.34799999999999998</v>
      </c>
      <c r="I21" s="1">
        <v>1</v>
      </c>
      <c r="J21" s="2" t="s">
        <v>59</v>
      </c>
      <c r="K21" s="6"/>
      <c r="L21" s="3">
        <v>2</v>
      </c>
      <c r="M21" s="4">
        <v>8</v>
      </c>
      <c r="N21" s="5">
        <f t="shared" si="3"/>
        <v>16</v>
      </c>
      <c r="O21" s="30">
        <f t="shared" si="4"/>
        <v>2.1749999999999999E-2</v>
      </c>
      <c r="P21" s="5">
        <v>0.1</v>
      </c>
      <c r="Q21" s="31"/>
    </row>
    <row r="22" spans="1:17" ht="45" x14ac:dyDescent="0.25">
      <c r="A22" s="40" t="s">
        <v>40</v>
      </c>
      <c r="B22" s="40" t="s">
        <v>50</v>
      </c>
      <c r="C22" s="38" t="s">
        <v>27</v>
      </c>
      <c r="D22" s="10" t="s">
        <v>23</v>
      </c>
      <c r="E22" s="26">
        <v>6.19</v>
      </c>
      <c r="F22" s="27">
        <v>1.27</v>
      </c>
      <c r="G22" s="27"/>
      <c r="H22" s="28">
        <f t="shared" si="5"/>
        <v>7.8613000000000008</v>
      </c>
      <c r="I22" s="1">
        <v>1</v>
      </c>
      <c r="J22" s="2" t="s">
        <v>17</v>
      </c>
      <c r="K22" s="6" t="s">
        <v>61</v>
      </c>
      <c r="L22" s="3">
        <v>2</v>
      </c>
      <c r="M22" s="4">
        <v>8</v>
      </c>
      <c r="N22" s="5">
        <f t="shared" si="3"/>
        <v>16</v>
      </c>
      <c r="O22" s="30">
        <f t="shared" si="4"/>
        <v>0.49133125000000005</v>
      </c>
      <c r="P22" s="5">
        <v>0.5</v>
      </c>
      <c r="Q22" s="31"/>
    </row>
    <row r="23" spans="1:17" x14ac:dyDescent="0.25">
      <c r="A23" s="40" t="s">
        <v>41</v>
      </c>
      <c r="B23" s="40" t="s">
        <v>52</v>
      </c>
      <c r="C23" s="38" t="s">
        <v>29</v>
      </c>
      <c r="D23" s="10" t="s">
        <v>16</v>
      </c>
      <c r="E23" s="26">
        <v>46.63</v>
      </c>
      <c r="F23" s="27">
        <f>3.99*0.33</f>
        <v>1.3167000000000002</v>
      </c>
      <c r="G23" s="27"/>
      <c r="H23" s="28">
        <f t="shared" si="5"/>
        <v>61.397721000000011</v>
      </c>
      <c r="I23" s="1">
        <v>1</v>
      </c>
      <c r="J23" s="2" t="s">
        <v>19</v>
      </c>
      <c r="K23" s="6"/>
      <c r="L23" s="3">
        <v>3</v>
      </c>
      <c r="M23" s="4">
        <v>8</v>
      </c>
      <c r="N23" s="5">
        <f t="shared" si="3"/>
        <v>24</v>
      </c>
      <c r="O23" s="30">
        <f t="shared" si="4"/>
        <v>2.5582383750000006</v>
      </c>
      <c r="P23" s="5">
        <v>2.5</v>
      </c>
      <c r="Q23" s="31"/>
    </row>
    <row r="24" spans="1:17" x14ac:dyDescent="0.25">
      <c r="A24" s="40" t="s">
        <v>42</v>
      </c>
      <c r="B24" s="40" t="s">
        <v>53</v>
      </c>
      <c r="C24" s="38" t="s">
        <v>30</v>
      </c>
      <c r="D24" s="10" t="s">
        <v>57</v>
      </c>
      <c r="E24" s="26">
        <v>3.2</v>
      </c>
      <c r="F24" s="27">
        <v>1.1599999999999999</v>
      </c>
      <c r="G24" s="27"/>
      <c r="H24" s="28">
        <f t="shared" si="5"/>
        <v>3.7119999999999997</v>
      </c>
      <c r="I24" s="1">
        <v>1</v>
      </c>
      <c r="J24" s="2" t="s">
        <v>59</v>
      </c>
      <c r="K24" s="6"/>
      <c r="L24" s="3">
        <v>2</v>
      </c>
      <c r="M24" s="4">
        <v>8</v>
      </c>
      <c r="N24" s="5">
        <f t="shared" si="3"/>
        <v>16</v>
      </c>
      <c r="O24" s="30">
        <f t="shared" si="4"/>
        <v>0.23199999999999998</v>
      </c>
      <c r="P24" s="5">
        <v>0.5</v>
      </c>
      <c r="Q24" s="31"/>
    </row>
    <row r="25" spans="1:17" x14ac:dyDescent="0.25">
      <c r="A25" s="40" t="s">
        <v>43</v>
      </c>
      <c r="B25" s="40" t="s">
        <v>54</v>
      </c>
      <c r="C25" s="38" t="s">
        <v>31</v>
      </c>
      <c r="D25" s="10" t="s">
        <v>16</v>
      </c>
      <c r="E25" s="26">
        <v>75.39</v>
      </c>
      <c r="F25" s="27">
        <f>0.54/2</f>
        <v>0.27</v>
      </c>
      <c r="G25" s="27"/>
      <c r="H25" s="28">
        <f t="shared" si="5"/>
        <v>20.3553</v>
      </c>
      <c r="I25" s="1">
        <v>1</v>
      </c>
      <c r="J25" s="2" t="s">
        <v>13</v>
      </c>
      <c r="K25" s="6" t="s">
        <v>63</v>
      </c>
      <c r="L25" s="3">
        <v>1</v>
      </c>
      <c r="M25" s="4">
        <v>8</v>
      </c>
      <c r="N25" s="5">
        <f t="shared" si="3"/>
        <v>8</v>
      </c>
      <c r="O25" s="30">
        <f t="shared" si="4"/>
        <v>2.5444125</v>
      </c>
      <c r="P25" s="5">
        <v>2.5</v>
      </c>
      <c r="Q25" s="31"/>
    </row>
    <row r="26" spans="1:17" ht="28.5" x14ac:dyDescent="0.25">
      <c r="A26" s="40" t="s">
        <v>44</v>
      </c>
      <c r="B26" s="40" t="s">
        <v>56</v>
      </c>
      <c r="C26" s="38" t="s">
        <v>33</v>
      </c>
      <c r="D26" s="10" t="s">
        <v>57</v>
      </c>
      <c r="E26" s="26">
        <v>3.2</v>
      </c>
      <c r="F26" s="27">
        <v>1.29</v>
      </c>
      <c r="G26" s="27"/>
      <c r="H26" s="28">
        <f t="shared" si="5"/>
        <v>4.1280000000000001</v>
      </c>
      <c r="I26" s="1">
        <v>1</v>
      </c>
      <c r="J26" s="2" t="s">
        <v>59</v>
      </c>
      <c r="K26" s="6"/>
      <c r="L26" s="3">
        <v>3</v>
      </c>
      <c r="M26" s="4">
        <v>8</v>
      </c>
      <c r="N26" s="5">
        <f t="shared" si="3"/>
        <v>24</v>
      </c>
      <c r="O26" s="30">
        <f t="shared" si="4"/>
        <v>0.17200000000000001</v>
      </c>
      <c r="P26" s="5">
        <v>0.2</v>
      </c>
      <c r="Q26" s="31"/>
    </row>
    <row r="27" spans="1:17" ht="45" x14ac:dyDescent="0.25">
      <c r="A27" s="40" t="s">
        <v>45</v>
      </c>
      <c r="B27" s="40" t="s">
        <v>55</v>
      </c>
      <c r="C27" s="38" t="s">
        <v>32</v>
      </c>
      <c r="D27" s="10" t="s">
        <v>23</v>
      </c>
      <c r="E27" s="26">
        <v>15.35</v>
      </c>
      <c r="F27" s="27">
        <v>0.99</v>
      </c>
      <c r="G27" s="27"/>
      <c r="H27" s="28">
        <f t="shared" si="5"/>
        <v>15.1965</v>
      </c>
      <c r="I27" s="1">
        <v>1</v>
      </c>
      <c r="J27" s="2" t="s">
        <v>17</v>
      </c>
      <c r="K27" s="6" t="s">
        <v>61</v>
      </c>
      <c r="L27" s="3">
        <v>3</v>
      </c>
      <c r="M27" s="4">
        <v>8</v>
      </c>
      <c r="N27" s="5">
        <f t="shared" si="3"/>
        <v>24</v>
      </c>
      <c r="O27" s="30">
        <f t="shared" si="4"/>
        <v>0.63318750000000001</v>
      </c>
      <c r="P27" s="5">
        <v>0.8</v>
      </c>
      <c r="Q27" s="31"/>
    </row>
    <row r="28" spans="1:17" x14ac:dyDescent="0.25">
      <c r="A28" s="40"/>
      <c r="B28" s="34" t="s">
        <v>67</v>
      </c>
      <c r="C28" s="41" t="s">
        <v>68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28.5" x14ac:dyDescent="0.25">
      <c r="A29" s="40" t="s">
        <v>69</v>
      </c>
      <c r="B29" s="40" t="s">
        <v>70</v>
      </c>
      <c r="C29" s="38" t="s">
        <v>71</v>
      </c>
      <c r="D29" s="10" t="s">
        <v>15</v>
      </c>
      <c r="E29" s="26">
        <v>25</v>
      </c>
      <c r="F29" s="27">
        <v>0.67</v>
      </c>
      <c r="G29" s="27"/>
      <c r="H29" s="28">
        <f>E29*F29</f>
        <v>16.75</v>
      </c>
      <c r="I29" s="1">
        <v>0.67</v>
      </c>
      <c r="J29" s="2" t="s">
        <v>20</v>
      </c>
      <c r="K29" s="29" t="s">
        <v>74</v>
      </c>
      <c r="L29" s="3">
        <v>2</v>
      </c>
      <c r="M29" s="4">
        <v>8</v>
      </c>
      <c r="N29" s="5">
        <f>L29*M29</f>
        <v>16</v>
      </c>
      <c r="O29" s="30">
        <f>H29/N29</f>
        <v>1.046875</v>
      </c>
      <c r="P29" s="5">
        <v>1</v>
      </c>
      <c r="Q29" s="31"/>
    </row>
    <row r="30" spans="1:17" x14ac:dyDescent="0.25">
      <c r="C30" s="54" t="s">
        <v>99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32">
        <f>SUM(P17:P29)</f>
        <v>16.350000000000001</v>
      </c>
      <c r="Q30" s="32">
        <v>2</v>
      </c>
    </row>
    <row r="46" spans="3:13" ht="33.75" x14ac:dyDescent="0.25">
      <c r="C46" s="9" t="s">
        <v>0</v>
      </c>
      <c r="D46" s="12" t="s">
        <v>1</v>
      </c>
      <c r="E46" s="12" t="s">
        <v>2</v>
      </c>
      <c r="F46" s="53" t="s">
        <v>3</v>
      </c>
      <c r="G46" s="53"/>
      <c r="H46" s="53"/>
      <c r="I46" s="12" t="s">
        <v>7</v>
      </c>
      <c r="J46" s="14" t="s">
        <v>8</v>
      </c>
      <c r="K46" s="12" t="s">
        <v>9</v>
      </c>
      <c r="L46" s="12" t="s">
        <v>64</v>
      </c>
      <c r="M46" s="12" t="s">
        <v>66</v>
      </c>
    </row>
    <row r="47" spans="3:13" x14ac:dyDescent="0.25">
      <c r="C47" s="16"/>
      <c r="D47" s="16"/>
      <c r="E47" s="16"/>
      <c r="F47" s="20" t="s">
        <v>10</v>
      </c>
      <c r="G47" s="20" t="s">
        <v>14</v>
      </c>
      <c r="H47" s="47" t="s">
        <v>100</v>
      </c>
      <c r="I47" s="15"/>
      <c r="J47" s="18"/>
      <c r="K47" s="20" t="s">
        <v>12</v>
      </c>
      <c r="L47" s="20" t="s">
        <v>65</v>
      </c>
      <c r="M47" s="20" t="s">
        <v>65</v>
      </c>
    </row>
    <row r="48" spans="3:13" x14ac:dyDescent="0.25">
      <c r="C48" s="33" t="s">
        <v>76</v>
      </c>
      <c r="D48" s="35"/>
      <c r="E48" s="36"/>
      <c r="F48" s="36"/>
      <c r="G48" s="36"/>
      <c r="H48" s="36"/>
      <c r="I48" s="36"/>
      <c r="J48" s="36"/>
      <c r="K48" s="36"/>
      <c r="L48" s="36"/>
      <c r="M48" s="36"/>
    </row>
    <row r="49" spans="3:13" x14ac:dyDescent="0.25">
      <c r="C49" s="10" t="s">
        <v>79</v>
      </c>
      <c r="D49" s="10" t="s">
        <v>16</v>
      </c>
      <c r="E49" s="26">
        <v>288.93</v>
      </c>
      <c r="F49" s="27">
        <v>0.73</v>
      </c>
      <c r="G49" s="27">
        <v>1.8</v>
      </c>
      <c r="H49" s="48">
        <f>E49*F49*G49</f>
        <v>379.65402</v>
      </c>
      <c r="I49" s="3">
        <v>2</v>
      </c>
      <c r="J49" s="4">
        <v>8</v>
      </c>
      <c r="K49" s="5">
        <f>I49*J49</f>
        <v>16</v>
      </c>
      <c r="L49" s="46">
        <f>H49/K49</f>
        <v>23.72837625</v>
      </c>
      <c r="M49" s="5">
        <v>24</v>
      </c>
    </row>
    <row r="50" spans="3:13" x14ac:dyDescent="0.25">
      <c r="C50" s="10" t="s">
        <v>81</v>
      </c>
      <c r="D50" s="10" t="s">
        <v>16</v>
      </c>
      <c r="E50" s="26">
        <v>13.01</v>
      </c>
      <c r="F50" s="27">
        <v>0.95</v>
      </c>
      <c r="G50" s="27">
        <v>1.8</v>
      </c>
      <c r="H50" s="48">
        <f t="shared" ref="H50:H55" si="6">E50*F50*G50</f>
        <v>22.2471</v>
      </c>
      <c r="I50" s="3">
        <v>2</v>
      </c>
      <c r="J50" s="4">
        <v>8</v>
      </c>
      <c r="K50" s="5">
        <f t="shared" ref="K50:K55" si="7">I50*J50</f>
        <v>16</v>
      </c>
      <c r="L50" s="46">
        <f t="shared" ref="L50:L55" si="8">H50/K50</f>
        <v>1.39044375</v>
      </c>
      <c r="M50" s="5">
        <v>2</v>
      </c>
    </row>
    <row r="51" spans="3:13" x14ac:dyDescent="0.25">
      <c r="C51" s="10" t="s">
        <v>84</v>
      </c>
      <c r="D51" s="10" t="s">
        <v>16</v>
      </c>
      <c r="E51" s="26">
        <v>13.01</v>
      </c>
      <c r="F51" s="27">
        <v>0.65</v>
      </c>
      <c r="G51" s="27">
        <v>1.8</v>
      </c>
      <c r="H51" s="48">
        <f t="shared" si="6"/>
        <v>15.2217</v>
      </c>
      <c r="I51" s="3">
        <v>2</v>
      </c>
      <c r="J51" s="4">
        <v>8</v>
      </c>
      <c r="K51" s="5">
        <f t="shared" si="7"/>
        <v>16</v>
      </c>
      <c r="L51" s="46">
        <f t="shared" si="8"/>
        <v>0.95135625000000001</v>
      </c>
      <c r="M51" s="5">
        <v>1</v>
      </c>
    </row>
    <row r="52" spans="3:13" x14ac:dyDescent="0.25">
      <c r="C52" s="10" t="s">
        <v>87</v>
      </c>
      <c r="D52" s="10" t="s">
        <v>16</v>
      </c>
      <c r="E52" s="26">
        <v>12.18</v>
      </c>
      <c r="F52" s="27">
        <v>0.8</v>
      </c>
      <c r="G52" s="27">
        <v>1.8</v>
      </c>
      <c r="H52" s="48">
        <f t="shared" si="6"/>
        <v>17.539200000000001</v>
      </c>
      <c r="I52" s="3">
        <v>2</v>
      </c>
      <c r="J52" s="4">
        <v>8</v>
      </c>
      <c r="K52" s="5">
        <f t="shared" si="7"/>
        <v>16</v>
      </c>
      <c r="L52" s="46">
        <f t="shared" si="8"/>
        <v>1.0962000000000001</v>
      </c>
      <c r="M52" s="5">
        <v>1</v>
      </c>
    </row>
    <row r="53" spans="3:13" x14ac:dyDescent="0.25">
      <c r="C53" s="10" t="s">
        <v>90</v>
      </c>
      <c r="D53" s="10" t="s">
        <v>91</v>
      </c>
      <c r="E53" s="26">
        <v>54.74</v>
      </c>
      <c r="F53" s="27">
        <v>0.2</v>
      </c>
      <c r="G53" s="27">
        <v>1.8</v>
      </c>
      <c r="H53" s="48">
        <f t="shared" si="6"/>
        <v>19.706400000000002</v>
      </c>
      <c r="I53" s="3">
        <v>2</v>
      </c>
      <c r="J53" s="4">
        <v>8</v>
      </c>
      <c r="K53" s="5">
        <f t="shared" si="7"/>
        <v>16</v>
      </c>
      <c r="L53" s="46">
        <f t="shared" si="8"/>
        <v>1.2316500000000001</v>
      </c>
      <c r="M53" s="5">
        <v>1</v>
      </c>
    </row>
    <row r="54" spans="3:13" x14ac:dyDescent="0.25">
      <c r="C54" s="10" t="s">
        <v>94</v>
      </c>
      <c r="D54" s="10" t="s">
        <v>16</v>
      </c>
      <c r="E54" s="26">
        <v>309.44</v>
      </c>
      <c r="F54" s="27">
        <v>0.28000000000000003</v>
      </c>
      <c r="G54" s="27">
        <v>1</v>
      </c>
      <c r="H54" s="48">
        <f t="shared" si="6"/>
        <v>86.643200000000007</v>
      </c>
      <c r="I54" s="3">
        <v>2</v>
      </c>
      <c r="J54" s="4">
        <v>8</v>
      </c>
      <c r="K54" s="5">
        <f t="shared" si="7"/>
        <v>16</v>
      </c>
      <c r="L54" s="46">
        <f t="shared" si="8"/>
        <v>5.4152000000000005</v>
      </c>
      <c r="M54" s="5">
        <v>6</v>
      </c>
    </row>
    <row r="55" spans="3:13" x14ac:dyDescent="0.25">
      <c r="C55" s="10" t="s">
        <v>97</v>
      </c>
      <c r="D55" s="10" t="s">
        <v>16</v>
      </c>
      <c r="E55" s="26">
        <v>270.48</v>
      </c>
      <c r="F55" s="27">
        <v>0.5</v>
      </c>
      <c r="G55" s="27">
        <v>1.8</v>
      </c>
      <c r="H55" s="48">
        <f t="shared" si="6"/>
        <v>243.43200000000002</v>
      </c>
      <c r="I55" s="3">
        <v>2</v>
      </c>
      <c r="J55" s="4">
        <v>8</v>
      </c>
      <c r="K55" s="5">
        <f t="shared" si="7"/>
        <v>16</v>
      </c>
      <c r="L55" s="46">
        <f t="shared" si="8"/>
        <v>15.214500000000001</v>
      </c>
      <c r="M55" s="5">
        <v>15</v>
      </c>
    </row>
    <row r="56" spans="3:13" ht="18.75" x14ac:dyDescent="0.3">
      <c r="C56" s="21"/>
      <c r="D56" s="21"/>
      <c r="E56" s="22"/>
      <c r="F56" s="23"/>
      <c r="G56" s="23"/>
      <c r="H56" s="24"/>
      <c r="I56" s="7"/>
      <c r="J56" s="8"/>
      <c r="K56" s="68" t="s">
        <v>99</v>
      </c>
      <c r="L56" s="69">
        <f>SUM(L49:L55)+L55</f>
        <v>64.242226250000002</v>
      </c>
      <c r="M56" s="69">
        <f>SUM(M49:M55)+M55</f>
        <v>65</v>
      </c>
    </row>
    <row r="57" spans="3:13" ht="33.75" x14ac:dyDescent="0.25">
      <c r="C57" s="9" t="s">
        <v>0</v>
      </c>
      <c r="D57" s="52" t="s">
        <v>1</v>
      </c>
      <c r="E57" s="52" t="s">
        <v>2</v>
      </c>
      <c r="F57" s="53" t="s">
        <v>3</v>
      </c>
      <c r="G57" s="53"/>
      <c r="H57" s="53"/>
      <c r="I57" s="52" t="s">
        <v>7</v>
      </c>
      <c r="J57" s="14" t="s">
        <v>8</v>
      </c>
      <c r="K57" s="52" t="s">
        <v>9</v>
      </c>
      <c r="L57" s="52" t="s">
        <v>64</v>
      </c>
      <c r="M57" s="52" t="s">
        <v>66</v>
      </c>
    </row>
    <row r="58" spans="3:13" x14ac:dyDescent="0.25">
      <c r="C58" s="16"/>
      <c r="D58" s="16"/>
      <c r="E58" s="16"/>
      <c r="F58" s="20" t="s">
        <v>10</v>
      </c>
      <c r="G58" s="20" t="s">
        <v>14</v>
      </c>
      <c r="H58" s="47" t="s">
        <v>100</v>
      </c>
      <c r="I58" s="15"/>
      <c r="J58" s="18"/>
      <c r="K58" s="20" t="s">
        <v>12</v>
      </c>
      <c r="L58" s="20" t="s">
        <v>65</v>
      </c>
      <c r="M58" s="20" t="s">
        <v>65</v>
      </c>
    </row>
    <row r="59" spans="3:13" x14ac:dyDescent="0.25">
      <c r="C59" s="34" t="s">
        <v>73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3:13" x14ac:dyDescent="0.25">
      <c r="C60" s="38" t="s">
        <v>22</v>
      </c>
      <c r="D60" s="11" t="s">
        <v>23</v>
      </c>
      <c r="E60" s="42">
        <v>5.32</v>
      </c>
      <c r="F60" s="43">
        <v>0.99</v>
      </c>
      <c r="G60" s="43">
        <v>1.1000000000000001</v>
      </c>
      <c r="H60" s="48">
        <f>E60*F60*G60</f>
        <v>5.7934800000000006</v>
      </c>
      <c r="I60" s="44">
        <v>2</v>
      </c>
      <c r="J60" s="45">
        <v>5</v>
      </c>
      <c r="K60" s="5">
        <f>I60*J60</f>
        <v>10</v>
      </c>
      <c r="L60" s="46">
        <f>H60/K60</f>
        <v>0.57934800000000009</v>
      </c>
      <c r="M60" s="5">
        <v>1</v>
      </c>
    </row>
    <row r="61" spans="3:13" x14ac:dyDescent="0.25">
      <c r="C61" s="38" t="s">
        <v>25</v>
      </c>
      <c r="D61" s="11" t="s">
        <v>16</v>
      </c>
      <c r="E61" s="42">
        <v>135.1</v>
      </c>
      <c r="F61" s="43">
        <v>0.53</v>
      </c>
      <c r="G61" s="43">
        <v>1.6</v>
      </c>
      <c r="H61" s="48">
        <f>E61*F61*G61</f>
        <v>114.56479999999999</v>
      </c>
      <c r="I61" s="44">
        <v>2</v>
      </c>
      <c r="J61" s="45">
        <v>5</v>
      </c>
      <c r="K61" s="5">
        <f t="shared" ref="K61:K70" si="9">I61*J61</f>
        <v>10</v>
      </c>
      <c r="L61" s="46">
        <f t="shared" ref="L61:L72" si="10">H61/K61</f>
        <v>11.456479999999999</v>
      </c>
      <c r="M61" s="5">
        <v>11</v>
      </c>
    </row>
    <row r="62" spans="3:13" x14ac:dyDescent="0.25">
      <c r="C62" s="38" t="s">
        <v>24</v>
      </c>
      <c r="D62" s="11" t="s">
        <v>23</v>
      </c>
      <c r="E62" s="42">
        <v>40.799999999999997</v>
      </c>
      <c r="F62" s="43">
        <f>1.27+1.16</f>
        <v>2.4299999999999997</v>
      </c>
      <c r="G62" s="43">
        <v>1.1000000000000001</v>
      </c>
      <c r="H62" s="48">
        <f t="shared" ref="H62:H70" si="11">E62*F62*G62</f>
        <v>109.05839999999998</v>
      </c>
      <c r="I62" s="44">
        <v>4</v>
      </c>
      <c r="J62" s="45">
        <v>8</v>
      </c>
      <c r="K62" s="5">
        <f t="shared" si="9"/>
        <v>32</v>
      </c>
      <c r="L62" s="46">
        <f t="shared" si="10"/>
        <v>3.4080749999999993</v>
      </c>
      <c r="M62" s="5">
        <v>4</v>
      </c>
    </row>
    <row r="63" spans="3:13" x14ac:dyDescent="0.25">
      <c r="C63" s="38" t="s">
        <v>26</v>
      </c>
      <c r="D63" s="11" t="s">
        <v>16</v>
      </c>
      <c r="E63" s="42">
        <v>135.1</v>
      </c>
      <c r="F63" s="43">
        <v>0.12</v>
      </c>
      <c r="G63" s="43">
        <v>1.6</v>
      </c>
      <c r="H63" s="48">
        <f t="shared" si="11"/>
        <v>25.9392</v>
      </c>
      <c r="I63" s="44">
        <v>2</v>
      </c>
      <c r="J63" s="45">
        <v>5</v>
      </c>
      <c r="K63" s="5">
        <f t="shared" si="9"/>
        <v>10</v>
      </c>
      <c r="L63" s="46">
        <f t="shared" si="10"/>
        <v>2.5939199999999998</v>
      </c>
      <c r="M63" s="5">
        <v>3</v>
      </c>
    </row>
    <row r="64" spans="3:13" x14ac:dyDescent="0.25">
      <c r="C64" s="38" t="s">
        <v>28</v>
      </c>
      <c r="D64" s="11" t="s">
        <v>57</v>
      </c>
      <c r="E64" s="42">
        <v>0.3</v>
      </c>
      <c r="F64" s="43">
        <v>1.1599999999999999</v>
      </c>
      <c r="G64" s="43">
        <v>1.1000000000000001</v>
      </c>
      <c r="H64" s="48">
        <f t="shared" si="11"/>
        <v>0.38280000000000003</v>
      </c>
      <c r="I64" s="44">
        <v>2</v>
      </c>
      <c r="J64" s="45">
        <v>5</v>
      </c>
      <c r="K64" s="5">
        <f t="shared" si="9"/>
        <v>10</v>
      </c>
      <c r="L64" s="46">
        <v>0.1</v>
      </c>
      <c r="M64" s="5">
        <v>0.1</v>
      </c>
    </row>
    <row r="65" spans="3:13" x14ac:dyDescent="0.25">
      <c r="C65" s="38" t="s">
        <v>27</v>
      </c>
      <c r="D65" s="11" t="s">
        <v>23</v>
      </c>
      <c r="E65" s="42">
        <v>6.19</v>
      </c>
      <c r="F65" s="43">
        <v>1.27</v>
      </c>
      <c r="G65" s="43">
        <v>1.1000000000000001</v>
      </c>
      <c r="H65" s="48">
        <f t="shared" si="11"/>
        <v>8.6474300000000017</v>
      </c>
      <c r="I65" s="44">
        <v>2</v>
      </c>
      <c r="J65" s="45">
        <v>5</v>
      </c>
      <c r="K65" s="5">
        <f t="shared" si="9"/>
        <v>10</v>
      </c>
      <c r="L65" s="46">
        <f t="shared" si="10"/>
        <v>0.86474300000000015</v>
      </c>
      <c r="M65" s="5">
        <v>1</v>
      </c>
    </row>
    <row r="66" spans="3:13" x14ac:dyDescent="0.25">
      <c r="C66" s="38" t="s">
        <v>29</v>
      </c>
      <c r="D66" s="11" t="s">
        <v>16</v>
      </c>
      <c r="E66" s="42">
        <v>46.63</v>
      </c>
      <c r="F66" s="43">
        <f>3.99*0.33</f>
        <v>1.3167000000000002</v>
      </c>
      <c r="G66" s="43">
        <v>1.1000000000000001</v>
      </c>
      <c r="H66" s="48">
        <f t="shared" si="11"/>
        <v>67.53749310000002</v>
      </c>
      <c r="I66" s="44">
        <v>2</v>
      </c>
      <c r="J66" s="45">
        <v>5</v>
      </c>
      <c r="K66" s="5">
        <f t="shared" si="9"/>
        <v>10</v>
      </c>
      <c r="L66" s="46">
        <f t="shared" si="10"/>
        <v>6.7537493100000017</v>
      </c>
      <c r="M66" s="5">
        <v>7</v>
      </c>
    </row>
    <row r="67" spans="3:13" x14ac:dyDescent="0.25">
      <c r="C67" s="38" t="s">
        <v>30</v>
      </c>
      <c r="D67" s="11" t="s">
        <v>57</v>
      </c>
      <c r="E67" s="42">
        <v>3.2</v>
      </c>
      <c r="F67" s="43">
        <v>1.1599999999999999</v>
      </c>
      <c r="G67" s="43">
        <v>1.1000000000000001</v>
      </c>
      <c r="H67" s="48">
        <f t="shared" si="11"/>
        <v>4.0831999999999997</v>
      </c>
      <c r="I67" s="44">
        <v>2</v>
      </c>
      <c r="J67" s="45">
        <v>5</v>
      </c>
      <c r="K67" s="5">
        <f t="shared" si="9"/>
        <v>10</v>
      </c>
      <c r="L67" s="46">
        <f t="shared" si="10"/>
        <v>0.40831999999999996</v>
      </c>
      <c r="M67" s="5">
        <v>0.4</v>
      </c>
    </row>
    <row r="68" spans="3:13" x14ac:dyDescent="0.25">
      <c r="C68" s="38" t="s">
        <v>31</v>
      </c>
      <c r="D68" s="11" t="s">
        <v>16</v>
      </c>
      <c r="E68" s="42">
        <v>75.39</v>
      </c>
      <c r="F68" s="43">
        <f>0.54/2</f>
        <v>0.27</v>
      </c>
      <c r="G68" s="43">
        <v>1.1000000000000001</v>
      </c>
      <c r="H68" s="48">
        <f t="shared" si="11"/>
        <v>22.390830000000001</v>
      </c>
      <c r="I68" s="44">
        <v>1</v>
      </c>
      <c r="J68" s="45">
        <v>5</v>
      </c>
      <c r="K68" s="5">
        <f t="shared" si="9"/>
        <v>5</v>
      </c>
      <c r="L68" s="46">
        <f t="shared" si="10"/>
        <v>4.4781659999999999</v>
      </c>
      <c r="M68" s="5">
        <v>5</v>
      </c>
    </row>
    <row r="69" spans="3:13" ht="28.5" x14ac:dyDescent="0.25">
      <c r="C69" s="38" t="s">
        <v>33</v>
      </c>
      <c r="D69" s="11" t="s">
        <v>57</v>
      </c>
      <c r="E69" s="42">
        <v>3.2</v>
      </c>
      <c r="F69" s="43">
        <v>1.29</v>
      </c>
      <c r="G69" s="43">
        <v>1.1000000000000001</v>
      </c>
      <c r="H69" s="48">
        <f t="shared" si="11"/>
        <v>4.5408000000000008</v>
      </c>
      <c r="I69" s="44">
        <v>2</v>
      </c>
      <c r="J69" s="45">
        <v>5</v>
      </c>
      <c r="K69" s="5">
        <f t="shared" si="9"/>
        <v>10</v>
      </c>
      <c r="L69" s="46">
        <f t="shared" si="10"/>
        <v>0.45408000000000009</v>
      </c>
      <c r="M69" s="5">
        <v>0.5</v>
      </c>
    </row>
    <row r="70" spans="3:13" x14ac:dyDescent="0.25">
      <c r="C70" s="38" t="s">
        <v>32</v>
      </c>
      <c r="D70" s="11" t="s">
        <v>23</v>
      </c>
      <c r="E70" s="42">
        <v>15.35</v>
      </c>
      <c r="F70" s="43">
        <v>0.99</v>
      </c>
      <c r="G70" s="43">
        <v>1.1000000000000001</v>
      </c>
      <c r="H70" s="48">
        <f t="shared" si="11"/>
        <v>16.716150000000003</v>
      </c>
      <c r="I70" s="44">
        <v>2</v>
      </c>
      <c r="J70" s="45">
        <v>5</v>
      </c>
      <c r="K70" s="5">
        <f t="shared" si="9"/>
        <v>10</v>
      </c>
      <c r="L70" s="46">
        <f t="shared" si="10"/>
        <v>1.6716150000000003</v>
      </c>
      <c r="M70" s="5">
        <v>2</v>
      </c>
    </row>
    <row r="71" spans="3:13" x14ac:dyDescent="0.25">
      <c r="C71" s="41" t="s">
        <v>68</v>
      </c>
      <c r="D71" s="57"/>
      <c r="E71" s="58"/>
      <c r="F71" s="58"/>
      <c r="G71" s="58"/>
      <c r="H71" s="58"/>
      <c r="I71" s="58"/>
      <c r="J71" s="58"/>
      <c r="K71" s="58"/>
      <c r="L71" s="58"/>
      <c r="M71" s="59"/>
    </row>
    <row r="72" spans="3:13" ht="28.5" x14ac:dyDescent="0.25">
      <c r="C72" s="38" t="s">
        <v>71</v>
      </c>
      <c r="D72" s="10" t="s">
        <v>15</v>
      </c>
      <c r="E72" s="26">
        <v>25</v>
      </c>
      <c r="F72" s="27">
        <v>0.67</v>
      </c>
      <c r="G72" s="27">
        <v>1.6</v>
      </c>
      <c r="H72" s="49">
        <f>E72*F72</f>
        <v>16.75</v>
      </c>
      <c r="I72" s="3">
        <v>2</v>
      </c>
      <c r="J72" s="4">
        <v>5</v>
      </c>
      <c r="K72" s="5">
        <f>I72*J72</f>
        <v>10</v>
      </c>
      <c r="L72" s="46">
        <f t="shared" si="10"/>
        <v>1.675</v>
      </c>
      <c r="M72" s="5">
        <v>2</v>
      </c>
    </row>
    <row r="73" spans="3:13" ht="18.75" x14ac:dyDescent="0.3">
      <c r="K73" s="50" t="s">
        <v>99</v>
      </c>
      <c r="L73" s="51">
        <f>SUM(L60:L70)+L72</f>
        <v>34.44349631</v>
      </c>
      <c r="M73" s="51">
        <f>SUM(M60:M70)+M72</f>
        <v>37</v>
      </c>
    </row>
  </sheetData>
  <mergeCells count="8">
    <mergeCell ref="F57:H57"/>
    <mergeCell ref="D59:M59"/>
    <mergeCell ref="D71:M71"/>
    <mergeCell ref="F14:H14"/>
    <mergeCell ref="C11:O11"/>
    <mergeCell ref="F1:H1"/>
    <mergeCell ref="C30:O30"/>
    <mergeCell ref="F46:H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2017-04-17T18:41:09Z</dcterms:created>
  <dcterms:modified xsi:type="dcterms:W3CDTF">2017-05-17T12:15:09Z</dcterms:modified>
</cp:coreProperties>
</file>