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5" i="2" l="1"/>
  <c r="J46" i="2"/>
  <c r="J47" i="2"/>
  <c r="J12" i="2" l="1"/>
  <c r="J13" i="2"/>
  <c r="J14" i="2"/>
  <c r="J6" i="2"/>
  <c r="J7" i="2"/>
  <c r="J8" i="2"/>
  <c r="J5" i="2"/>
  <c r="J54" i="2" l="1"/>
  <c r="P27" i="2" s="1"/>
  <c r="J53" i="2"/>
  <c r="P26" i="2" s="1"/>
  <c r="J52" i="2"/>
  <c r="P25" i="2" s="1"/>
  <c r="J51" i="2"/>
  <c r="P24" i="2" s="1"/>
  <c r="J24" i="2"/>
  <c r="O25" i="2" s="1"/>
  <c r="J25" i="2"/>
  <c r="O26" i="2" s="1"/>
  <c r="J26" i="2"/>
  <c r="O27" i="2" s="1"/>
  <c r="J23" i="2"/>
  <c r="O24" i="2" s="1"/>
  <c r="J39" i="2" l="1"/>
  <c r="J40" i="2"/>
  <c r="J41" i="2"/>
  <c r="I33" i="1" l="1"/>
  <c r="I7" i="1" l="1"/>
  <c r="J38" i="2" l="1"/>
  <c r="J35" i="2"/>
  <c r="J34" i="2"/>
  <c r="J33" i="2"/>
  <c r="J32" i="2"/>
  <c r="I54" i="1"/>
  <c r="I53" i="1"/>
  <c r="I52" i="1"/>
  <c r="I51" i="1"/>
  <c r="I48" i="1"/>
  <c r="I47" i="1"/>
  <c r="I46" i="1"/>
  <c r="I45" i="1"/>
  <c r="L42" i="1"/>
  <c r="L41" i="1"/>
  <c r="L40" i="1"/>
  <c r="L39" i="1"/>
  <c r="I36" i="1"/>
  <c r="I35" i="1"/>
  <c r="I34" i="1"/>
  <c r="J18" i="2"/>
  <c r="J19" i="2"/>
  <c r="J20" i="2"/>
  <c r="J11" i="2"/>
  <c r="I26" i="1" l="1"/>
  <c r="I27" i="1"/>
  <c r="I28" i="1"/>
  <c r="I25" i="1"/>
  <c r="I20" i="1"/>
  <c r="I21" i="1"/>
  <c r="I22" i="1"/>
  <c r="I19" i="1"/>
  <c r="L14" i="1"/>
  <c r="L15" i="1"/>
  <c r="L16" i="1"/>
  <c r="L13" i="1"/>
  <c r="I8" i="1" l="1"/>
  <c r="I9" i="1"/>
  <c r="I10" i="1"/>
</calcChain>
</file>

<file path=xl/sharedStrings.xml><?xml version="1.0" encoding="utf-8"?>
<sst xmlns="http://schemas.openxmlformats.org/spreadsheetml/2006/main" count="131" uniqueCount="75">
  <si>
    <t>ebit</t>
  </si>
  <si>
    <t>aktiva</t>
  </si>
  <si>
    <t>RAO</t>
  </si>
  <si>
    <t>aktiv</t>
  </si>
  <si>
    <t>(ROA)aktiv=zisk/aktiva</t>
  </si>
  <si>
    <t>vl.kapital</t>
  </si>
  <si>
    <t>rezervy</t>
  </si>
  <si>
    <t>dl.zavazky</t>
  </si>
  <si>
    <t>bank.uver</t>
  </si>
  <si>
    <t>ROCE</t>
  </si>
  <si>
    <t>Investic</t>
  </si>
  <si>
    <t xml:space="preserve">ROCE = EBIT </t>
  </si>
  <si>
    <t>EAT</t>
  </si>
  <si>
    <t>ROE</t>
  </si>
  <si>
    <t>Vl.kapital</t>
  </si>
  <si>
    <t>ROE=EAT/Vl.kapital</t>
  </si>
  <si>
    <t>trby</t>
  </si>
  <si>
    <t>ROS</t>
  </si>
  <si>
    <t>Tržeb</t>
  </si>
  <si>
    <t>ROS=ebit/Trby</t>
  </si>
  <si>
    <t>Jižní Morava Energo s.r.o.</t>
  </si>
  <si>
    <t>Celková zadluženost</t>
  </si>
  <si>
    <t>cizi zdroje/celkova aktiva *100%</t>
  </si>
  <si>
    <t>mira zadluzenosti</t>
  </si>
  <si>
    <t>cizi zdroje/vl.jmeni *100%</t>
  </si>
  <si>
    <t xml:space="preserve"> Ukazatel úrokového krytí</t>
  </si>
  <si>
    <t>doba splaceni dluhu z CF</t>
  </si>
  <si>
    <t>PAPENO s.r.o.</t>
  </si>
  <si>
    <t>Papeno s.r.o.</t>
  </si>
  <si>
    <t>Srovnani</t>
  </si>
  <si>
    <t>pruměr</t>
  </si>
  <si>
    <t>-</t>
  </si>
  <si>
    <t>Jižní Morava</t>
  </si>
  <si>
    <t>Papeno</t>
  </si>
  <si>
    <t>Jižní morava</t>
  </si>
  <si>
    <t>Průměr</t>
  </si>
  <si>
    <t>žadné pujčky</t>
  </si>
  <si>
    <t>bankovní uvěr 24.611.000Kč od Volksbank</t>
  </si>
  <si>
    <t>odkud ostatní cizi kapital?</t>
  </si>
  <si>
    <t>má pujčku na 23.900.000kc</t>
  </si>
  <si>
    <t>ROCE = EBIT/</t>
  </si>
  <si>
    <t>(vl.kapital+rezervy+dl.zavazky+bank.uvery)</t>
  </si>
  <si>
    <t>EBIT</t>
  </si>
  <si>
    <t>Urokove zatizeni</t>
  </si>
  <si>
    <t>vyhodila!!! Je velmi velk7</t>
  </si>
  <si>
    <t>cizí zdroje/celková aktiva *100%</t>
  </si>
  <si>
    <t xml:space="preserve">cizí </t>
  </si>
  <si>
    <t>celková zadluženost %</t>
  </si>
  <si>
    <t>Míra zadluženosti</t>
  </si>
  <si>
    <t>nak.úroky</t>
  </si>
  <si>
    <t>Úrokové zatížení</t>
  </si>
  <si>
    <t xml:space="preserve">nákladové úroky/ </t>
  </si>
  <si>
    <t>(EAT +nákladové úroky)</t>
  </si>
  <si>
    <t>cizí</t>
  </si>
  <si>
    <t>úrokové zatížení %</t>
  </si>
  <si>
    <t>ebit/celkový nákladový úrok</t>
  </si>
  <si>
    <t>(vl.kapitál+rezervy+dl.závazky+bank.úvěry)</t>
  </si>
  <si>
    <t>ROE=EAT/Vl.kapitál</t>
  </si>
  <si>
    <t>vl.kapitál</t>
  </si>
  <si>
    <t>dl.závazky</t>
  </si>
  <si>
    <t>bank.úvěr</t>
  </si>
  <si>
    <t>ROS=ebit/tržby</t>
  </si>
  <si>
    <t>tržby</t>
  </si>
  <si>
    <t>Rentabilita aktiv</t>
  </si>
  <si>
    <t>Rentabilita tržeb</t>
  </si>
  <si>
    <t>Rentabilita Investic</t>
  </si>
  <si>
    <t>Rentabilita vl.kapitál</t>
  </si>
  <si>
    <t>Míra zadluženosti %</t>
  </si>
  <si>
    <t>Míra zadluženosti%</t>
  </si>
  <si>
    <t>ebit/celkový nákladovy úrok</t>
  </si>
  <si>
    <t>nák.úroky</t>
  </si>
  <si>
    <t>Úrokové zatíežní</t>
  </si>
  <si>
    <t>Úrokové zatíežní %</t>
  </si>
  <si>
    <t>ROА</t>
  </si>
  <si>
    <t>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</si>
</sst>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0.000"/>
    <numFmt numFmtId="166" formatCode="0.0"/>
    <numFmt numFmtId="167" formatCode="0.0%"/>
  </numFmts>
  <fonts count="1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1"/>
      <color theme="8" tint="-0.24997711111789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0"/>
      <color theme="4" tint="-0.24997711111789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10" fontId="5" fillId="0" borderId="1" xfId="0" applyNumberFormat="1" applyFont="1" applyFill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0" fontId="0" fillId="0" borderId="1" xfId="0" applyNumberFormat="1" applyBorder="1"/>
    <xf numFmtId="10" fontId="6" fillId="0" borderId="1" xfId="0" applyNumberFormat="1" applyFont="1" applyBorder="1"/>
    <xf numFmtId="0" fontId="2" fillId="0" borderId="1" xfId="0" applyFont="1" applyBorder="1"/>
    <xf numFmtId="10" fontId="0" fillId="0" borderId="1" xfId="2" applyNumberFormat="1" applyFont="1" applyBorder="1"/>
    <xf numFmtId="10" fontId="4" fillId="0" borderId="1" xfId="1" applyNumberFormat="1" applyFont="1" applyFill="1" applyBorder="1"/>
    <xf numFmtId="164" fontId="0" fillId="0" borderId="1" xfId="0" applyNumberFormat="1" applyBorder="1"/>
    <xf numFmtId="0" fontId="6" fillId="0" borderId="1" xfId="0" applyFont="1" applyBorder="1"/>
    <xf numFmtId="10" fontId="0" fillId="0" borderId="1" xfId="0" applyNumberFormat="1" applyFill="1" applyBorder="1"/>
    <xf numFmtId="10" fontId="10" fillId="0" borderId="1" xfId="0" applyNumberFormat="1" applyFont="1" applyBorder="1"/>
    <xf numFmtId="10" fontId="11" fillId="0" borderId="1" xfId="0" applyNumberFormat="1" applyFont="1" applyBorder="1"/>
    <xf numFmtId="10" fontId="12" fillId="0" borderId="1" xfId="0" applyNumberFormat="1" applyFont="1" applyBorder="1"/>
    <xf numFmtId="10" fontId="13" fillId="0" borderId="1" xfId="0" applyNumberFormat="1" applyFont="1" applyFill="1" applyBorder="1"/>
    <xf numFmtId="0" fontId="9" fillId="0" borderId="1" xfId="0" applyFont="1" applyBorder="1"/>
    <xf numFmtId="9" fontId="0" fillId="0" borderId="1" xfId="0" applyNumberFormat="1" applyBorder="1"/>
    <xf numFmtId="0" fontId="0" fillId="0" borderId="1" xfId="2" applyNumberFormat="1" applyFont="1" applyBorder="1"/>
    <xf numFmtId="165" fontId="0" fillId="0" borderId="1" xfId="0" applyNumberFormat="1" applyBorder="1"/>
    <xf numFmtId="2" fontId="0" fillId="0" borderId="1" xfId="0" applyNumberFormat="1" applyBorder="1"/>
    <xf numFmtId="2" fontId="8" fillId="0" borderId="1" xfId="0" applyNumberFormat="1" applyFont="1" applyBorder="1" applyAlignment="1">
      <alignment horizontal="right" vertical="center"/>
    </xf>
    <xf numFmtId="2" fontId="8" fillId="0" borderId="1" xfId="2" applyNumberFormat="1" applyFont="1" applyBorder="1" applyAlignment="1">
      <alignment horizontal="right" vertical="center" wrapText="1"/>
    </xf>
    <xf numFmtId="2" fontId="8" fillId="0" borderId="1" xfId="2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 wrapText="1"/>
    </xf>
    <xf numFmtId="0" fontId="14" fillId="0" borderId="0" xfId="0" applyFont="1"/>
    <xf numFmtId="0" fontId="1" fillId="0" borderId="2" xfId="0" applyFont="1" applyBorder="1"/>
    <xf numFmtId="2" fontId="0" fillId="0" borderId="0" xfId="0" applyNumberFormat="1"/>
    <xf numFmtId="2" fontId="0" fillId="0" borderId="6" xfId="0" applyNumberFormat="1" applyBorder="1"/>
    <xf numFmtId="166" fontId="0" fillId="0" borderId="6" xfId="0" applyNumberFormat="1" applyFont="1" applyBorder="1"/>
    <xf numFmtId="9" fontId="15" fillId="0" borderId="1" xfId="0" applyNumberFormat="1" applyFont="1" applyBorder="1"/>
    <xf numFmtId="2" fontId="0" fillId="0" borderId="4" xfId="0" applyNumberFormat="1" applyBorder="1"/>
    <xf numFmtId="167" fontId="0" fillId="0" borderId="1" xfId="2" applyNumberFormat="1" applyFont="1" applyBorder="1"/>
    <xf numFmtId="167" fontId="15" fillId="0" borderId="1" xfId="0" applyNumberFormat="1" applyFont="1" applyBorder="1"/>
    <xf numFmtId="166" fontId="0" fillId="0" borderId="1" xfId="2" applyNumberFormat="1" applyFont="1" applyBorder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4"/>
  <sheetViews>
    <sheetView tabSelected="1" zoomScale="80" zoomScaleNormal="80" workbookViewId="0">
      <selection activeCell="G22" sqref="G22"/>
    </sheetView>
  </sheetViews>
  <sheetFormatPr defaultRowHeight="15" x14ac:dyDescent="0.25"/>
  <cols>
    <col min="2" max="2" width="17.140625" customWidth="1"/>
    <col min="3" max="3" width="12.7109375" customWidth="1"/>
    <col min="4" max="4" width="11.42578125" customWidth="1"/>
    <col min="5" max="5" width="6" customWidth="1"/>
    <col min="6" max="6" width="9.140625" hidden="1" customWidth="1"/>
    <col min="7" max="7" width="14.5703125" customWidth="1"/>
    <col min="8" max="8" width="11.85546875" customWidth="1"/>
    <col min="9" max="9" width="12.85546875" customWidth="1"/>
    <col min="10" max="11" width="13.5703125" customWidth="1"/>
    <col min="12" max="12" width="15" customWidth="1"/>
    <col min="17" max="17" width="11.7109375" customWidth="1"/>
    <col min="18" max="18" width="13.7109375" customWidth="1"/>
    <col min="19" max="19" width="16.140625" customWidth="1"/>
  </cols>
  <sheetData>
    <row r="3" spans="2:19" ht="23.25" x14ac:dyDescent="0.35">
      <c r="B3" s="34" t="s">
        <v>20</v>
      </c>
      <c r="C3" s="3"/>
      <c r="D3" s="3"/>
      <c r="E3" s="3"/>
      <c r="F3" s="3"/>
      <c r="G3" s="3"/>
      <c r="H3" s="3"/>
      <c r="I3" s="3"/>
      <c r="J3" s="3"/>
      <c r="K3" s="3"/>
      <c r="L3" s="4"/>
      <c r="O3" s="11"/>
      <c r="P3" s="14" t="s">
        <v>29</v>
      </c>
      <c r="Q3" s="11"/>
      <c r="R3" s="11"/>
      <c r="S3" s="11"/>
    </row>
    <row r="4" spans="2:19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  <c r="O4" s="11"/>
      <c r="P4" s="11"/>
      <c r="Q4" s="11"/>
      <c r="R4" s="11"/>
      <c r="S4" s="11"/>
    </row>
    <row r="5" spans="2:19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  <c r="O5" s="11"/>
      <c r="P5" s="11"/>
      <c r="Q5" s="11" t="s">
        <v>32</v>
      </c>
      <c r="R5" s="11" t="s">
        <v>33</v>
      </c>
      <c r="S5" s="11" t="s">
        <v>30</v>
      </c>
    </row>
    <row r="6" spans="2:19" x14ac:dyDescent="0.25">
      <c r="B6" s="5"/>
      <c r="C6" s="6"/>
      <c r="D6" s="6"/>
      <c r="E6" s="6"/>
      <c r="F6" s="6"/>
      <c r="G6" s="6" t="s">
        <v>0</v>
      </c>
      <c r="H6" s="6" t="s">
        <v>1</v>
      </c>
      <c r="I6" s="6" t="s">
        <v>74</v>
      </c>
      <c r="J6" s="6"/>
      <c r="K6" s="6"/>
      <c r="L6" s="7"/>
      <c r="O6" s="11" t="s">
        <v>2</v>
      </c>
      <c r="P6" s="11">
        <v>2010</v>
      </c>
      <c r="Q6" s="15">
        <v>1.0330000000000001E-3</v>
      </c>
      <c r="R6" s="15">
        <v>-5.3400000000000001E-3</v>
      </c>
      <c r="S6" s="16"/>
    </row>
    <row r="7" spans="2:19" x14ac:dyDescent="0.25">
      <c r="B7" s="5" t="s">
        <v>3</v>
      </c>
      <c r="C7" s="6"/>
      <c r="D7" s="6"/>
      <c r="E7" s="6">
        <v>2010</v>
      </c>
      <c r="F7" s="6"/>
      <c r="G7" s="6">
        <v>99</v>
      </c>
      <c r="H7" s="6">
        <v>93904</v>
      </c>
      <c r="I7" s="27">
        <f>G7/H7</f>
        <v>1.05426818878855E-3</v>
      </c>
      <c r="J7" s="6"/>
      <c r="K7" s="6"/>
      <c r="L7" s="7"/>
      <c r="O7" s="11"/>
      <c r="P7" s="11">
        <v>2011</v>
      </c>
      <c r="Q7" s="15">
        <v>5.6500000000000002E-2</v>
      </c>
      <c r="R7" s="15">
        <v>0.110725</v>
      </c>
      <c r="S7" s="21">
        <v>3.5499999999999997E-2</v>
      </c>
    </row>
    <row r="8" spans="2:19" x14ac:dyDescent="0.25">
      <c r="B8" s="5" t="s">
        <v>4</v>
      </c>
      <c r="C8" s="6"/>
      <c r="D8" s="6"/>
      <c r="E8" s="6">
        <v>2011</v>
      </c>
      <c r="F8" s="6"/>
      <c r="G8" s="6">
        <v>5819</v>
      </c>
      <c r="H8" s="6">
        <v>97187</v>
      </c>
      <c r="I8" s="27">
        <f t="shared" ref="I8:I10" si="0">G8/H8</f>
        <v>5.9874263018716498E-2</v>
      </c>
      <c r="J8" s="6"/>
      <c r="K8" s="6"/>
      <c r="L8" s="7"/>
      <c r="O8" s="11"/>
      <c r="P8" s="11">
        <v>2012</v>
      </c>
      <c r="Q8" s="15">
        <v>6.9599999999999995E-2</v>
      </c>
      <c r="R8" s="15">
        <v>9.5600000000000004E-2</v>
      </c>
      <c r="S8" s="1">
        <v>3.9699999999999999E-2</v>
      </c>
    </row>
    <row r="9" spans="2:19" x14ac:dyDescent="0.25">
      <c r="B9" s="5"/>
      <c r="C9" s="6"/>
      <c r="D9" s="6"/>
      <c r="E9" s="6">
        <v>2012</v>
      </c>
      <c r="F9" s="6"/>
      <c r="G9" s="6">
        <v>6730</v>
      </c>
      <c r="H9" s="6">
        <v>96829</v>
      </c>
      <c r="I9" s="27">
        <f t="shared" si="0"/>
        <v>6.9503970917803554E-2</v>
      </c>
      <c r="J9" s="6"/>
      <c r="K9" s="6"/>
      <c r="L9" s="7"/>
      <c r="O9" s="11"/>
      <c r="P9" s="11">
        <v>2013</v>
      </c>
      <c r="Q9" s="15">
        <v>5.2400000000000002E-2</v>
      </c>
      <c r="R9" s="15">
        <v>6.4100000000000004E-2</v>
      </c>
      <c r="S9" s="1">
        <v>4.1599999999999998E-2</v>
      </c>
    </row>
    <row r="10" spans="2:19" x14ac:dyDescent="0.25">
      <c r="B10" s="5"/>
      <c r="C10" s="6"/>
      <c r="D10" s="6"/>
      <c r="E10" s="6">
        <v>2013</v>
      </c>
      <c r="F10" s="6"/>
      <c r="G10" s="6">
        <v>5014</v>
      </c>
      <c r="H10" s="6">
        <v>95868</v>
      </c>
      <c r="I10" s="27">
        <f t="shared" si="0"/>
        <v>5.230108065256394E-2</v>
      </c>
      <c r="J10" s="6"/>
      <c r="K10" s="6"/>
      <c r="L10" s="7"/>
      <c r="O10" s="11"/>
      <c r="P10" s="11"/>
      <c r="Q10" s="11" t="s">
        <v>32</v>
      </c>
      <c r="R10" s="11" t="s">
        <v>33</v>
      </c>
      <c r="S10" s="11" t="s">
        <v>30</v>
      </c>
    </row>
    <row r="11" spans="2:19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  <c r="O11" s="11" t="s">
        <v>9</v>
      </c>
      <c r="P11" s="11">
        <v>2010</v>
      </c>
      <c r="Q11" s="12">
        <v>0.33300000000000002</v>
      </c>
      <c r="R11" s="17">
        <v>-1.0300000000000001E-3</v>
      </c>
      <c r="S11" s="11"/>
    </row>
    <row r="12" spans="2:19" x14ac:dyDescent="0.25">
      <c r="B12" s="5"/>
      <c r="C12" s="6"/>
      <c r="D12" s="6"/>
      <c r="E12" s="6"/>
      <c r="F12" s="6"/>
      <c r="G12" s="6" t="s">
        <v>0</v>
      </c>
      <c r="H12" s="6" t="s">
        <v>5</v>
      </c>
      <c r="I12" s="6" t="s">
        <v>6</v>
      </c>
      <c r="J12" s="6" t="s">
        <v>7</v>
      </c>
      <c r="K12" s="6" t="s">
        <v>8</v>
      </c>
      <c r="L12" s="7" t="s">
        <v>9</v>
      </c>
      <c r="O12" s="11"/>
      <c r="P12" s="11">
        <v>2011</v>
      </c>
      <c r="Q12" s="12">
        <v>0.06</v>
      </c>
      <c r="R12" s="12">
        <v>0.18390000000000001</v>
      </c>
      <c r="S12" s="22">
        <v>3.1800000000000002E-2</v>
      </c>
    </row>
    <row r="13" spans="2:19" x14ac:dyDescent="0.25">
      <c r="B13" s="5"/>
      <c r="C13" s="6"/>
      <c r="D13" s="6"/>
      <c r="E13" s="6">
        <v>2010</v>
      </c>
      <c r="F13" s="6"/>
      <c r="G13" s="6">
        <v>99</v>
      </c>
      <c r="H13" s="6">
        <v>297</v>
      </c>
      <c r="I13" s="6">
        <v>0</v>
      </c>
      <c r="J13" s="6">
        <v>0</v>
      </c>
      <c r="K13" s="6">
        <v>0</v>
      </c>
      <c r="L13" s="27">
        <f>G13/(H13+I13+J13+K13)</f>
        <v>0.33333333333333331</v>
      </c>
      <c r="O13" s="18"/>
      <c r="P13" s="11">
        <v>2012</v>
      </c>
      <c r="Q13" s="12">
        <v>7.0000000000000007E-2</v>
      </c>
      <c r="R13" s="12">
        <v>9.6024999999999999E-2</v>
      </c>
      <c r="S13" s="22">
        <v>3.1800000000000002E-2</v>
      </c>
    </row>
    <row r="14" spans="2:19" x14ac:dyDescent="0.25">
      <c r="B14" s="5"/>
      <c r="C14" s="6"/>
      <c r="D14" s="6"/>
      <c r="E14" s="6">
        <v>2011</v>
      </c>
      <c r="F14" s="6"/>
      <c r="G14" s="6">
        <v>5819</v>
      </c>
      <c r="H14" s="6">
        <v>15077</v>
      </c>
      <c r="I14" s="6">
        <v>0</v>
      </c>
      <c r="J14" s="6">
        <v>26454</v>
      </c>
      <c r="K14" s="6">
        <v>55045</v>
      </c>
      <c r="L14" s="27">
        <f>G14/(H14+I14+J14+K14)</f>
        <v>6.0253064943671303E-2</v>
      </c>
      <c r="O14" s="18"/>
      <c r="P14" s="11">
        <v>2013</v>
      </c>
      <c r="Q14" s="12">
        <v>5.2999999999999999E-2</v>
      </c>
      <c r="R14" s="12">
        <v>6.4000000000000001E-2</v>
      </c>
      <c r="S14" s="22">
        <v>3.2000000000000001E-2</v>
      </c>
    </row>
    <row r="15" spans="2:19" x14ac:dyDescent="0.25">
      <c r="B15" s="5" t="s">
        <v>10</v>
      </c>
      <c r="C15" s="6"/>
      <c r="D15" s="6"/>
      <c r="E15" s="6">
        <v>2012</v>
      </c>
      <c r="F15" s="6"/>
      <c r="G15" s="6">
        <v>6730</v>
      </c>
      <c r="H15" s="6">
        <v>15315</v>
      </c>
      <c r="I15" s="6">
        <v>0</v>
      </c>
      <c r="J15" s="6">
        <v>29442</v>
      </c>
      <c r="K15" s="6">
        <v>51692</v>
      </c>
      <c r="L15" s="27">
        <f>G15/(H15+I15+J15+K15)</f>
        <v>6.9777810034318655E-2</v>
      </c>
      <c r="O15" s="11"/>
      <c r="P15" s="11"/>
      <c r="Q15" s="11" t="s">
        <v>32</v>
      </c>
      <c r="R15" s="11" t="s">
        <v>33</v>
      </c>
      <c r="S15" s="11" t="s">
        <v>30</v>
      </c>
    </row>
    <row r="16" spans="2:19" x14ac:dyDescent="0.25">
      <c r="B16" s="5" t="s">
        <v>40</v>
      </c>
      <c r="C16" s="6"/>
      <c r="D16" s="6"/>
      <c r="E16" s="6">
        <v>2013</v>
      </c>
      <c r="F16" s="6"/>
      <c r="G16" s="6">
        <v>5014</v>
      </c>
      <c r="H16" s="6">
        <v>14263</v>
      </c>
      <c r="I16" s="6">
        <v>0</v>
      </c>
      <c r="J16" s="6">
        <v>32429</v>
      </c>
      <c r="K16" s="6">
        <v>48457</v>
      </c>
      <c r="L16" s="27">
        <f>G16/(H16+I16+J16+K16)</f>
        <v>5.2696297386204793E-2</v>
      </c>
      <c r="O16" s="11" t="s">
        <v>13</v>
      </c>
      <c r="P16" s="11">
        <v>2010</v>
      </c>
      <c r="Q16" s="15">
        <v>0.32700000000000001</v>
      </c>
      <c r="R16" s="15">
        <v>-1.671E-3</v>
      </c>
      <c r="S16" s="11"/>
    </row>
    <row r="17" spans="2:19" x14ac:dyDescent="0.25">
      <c r="B17" s="5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7"/>
      <c r="O17" s="11"/>
      <c r="P17" s="11">
        <v>2011</v>
      </c>
      <c r="Q17" s="15">
        <v>6.5000000000000002E-2</v>
      </c>
      <c r="R17" s="15">
        <v>3.5330000000000001E-3</v>
      </c>
      <c r="S17" s="20">
        <v>0.19109999999999999</v>
      </c>
    </row>
    <row r="18" spans="2:19" x14ac:dyDescent="0.25">
      <c r="B18" s="5"/>
      <c r="C18" s="6"/>
      <c r="D18" s="6"/>
      <c r="E18" s="6"/>
      <c r="F18" s="6"/>
      <c r="G18" s="6" t="s">
        <v>12</v>
      </c>
      <c r="H18" s="6" t="s">
        <v>5</v>
      </c>
      <c r="I18" s="6" t="s">
        <v>13</v>
      </c>
      <c r="J18" s="6"/>
      <c r="K18" s="6"/>
      <c r="L18" s="7"/>
      <c r="O18" s="11"/>
      <c r="P18" s="11">
        <v>2012</v>
      </c>
      <c r="Q18" s="15">
        <v>1.6E-2</v>
      </c>
      <c r="R18" s="15">
        <v>0.110262</v>
      </c>
      <c r="S18" s="1">
        <v>0.193</v>
      </c>
    </row>
    <row r="19" spans="2:19" x14ac:dyDescent="0.25">
      <c r="B19" s="5"/>
      <c r="C19" s="6"/>
      <c r="D19" s="6"/>
      <c r="E19" s="6">
        <v>2010</v>
      </c>
      <c r="F19" s="6"/>
      <c r="G19" s="6">
        <v>97</v>
      </c>
      <c r="H19" s="6">
        <v>297</v>
      </c>
      <c r="I19" s="27">
        <f>G19/H19</f>
        <v>0.32659932659932661</v>
      </c>
      <c r="J19" s="6"/>
      <c r="K19" s="6"/>
      <c r="L19" s="7"/>
      <c r="O19" s="11"/>
      <c r="P19" s="11">
        <v>2013</v>
      </c>
      <c r="Q19" s="15">
        <v>-7.3999999999999996E-2</v>
      </c>
      <c r="R19" s="15">
        <v>4.9357999999999999E-2</v>
      </c>
      <c r="S19" s="1">
        <v>0.19439999999999999</v>
      </c>
    </row>
    <row r="20" spans="2:19" x14ac:dyDescent="0.25">
      <c r="B20" s="5"/>
      <c r="C20" s="6"/>
      <c r="D20" s="6"/>
      <c r="E20" s="6">
        <v>2011</v>
      </c>
      <c r="F20" s="6"/>
      <c r="G20" s="6">
        <v>980</v>
      </c>
      <c r="H20" s="6">
        <v>15077</v>
      </c>
      <c r="I20" s="27">
        <f t="shared" ref="I20:I22" si="1">G20/H20</f>
        <v>6.4999668369038935E-2</v>
      </c>
      <c r="J20" s="6"/>
      <c r="K20" s="6"/>
      <c r="L20" s="7"/>
      <c r="O20" s="11"/>
      <c r="P20" s="11"/>
      <c r="Q20" s="11" t="s">
        <v>32</v>
      </c>
      <c r="R20" s="11" t="s">
        <v>33</v>
      </c>
      <c r="S20" s="11" t="s">
        <v>30</v>
      </c>
    </row>
    <row r="21" spans="2:19" x14ac:dyDescent="0.25">
      <c r="B21" s="5" t="s">
        <v>14</v>
      </c>
      <c r="C21" s="6"/>
      <c r="D21" s="6"/>
      <c r="E21" s="6">
        <v>2012</v>
      </c>
      <c r="F21" s="6"/>
      <c r="G21" s="6">
        <v>238</v>
      </c>
      <c r="H21" s="6">
        <v>15315</v>
      </c>
      <c r="I21" s="27">
        <f t="shared" si="1"/>
        <v>1.554031994776363E-2</v>
      </c>
      <c r="J21" s="6"/>
      <c r="K21" s="6"/>
      <c r="L21" s="7"/>
      <c r="O21" s="11" t="s">
        <v>17</v>
      </c>
      <c r="P21" s="11">
        <v>2010</v>
      </c>
      <c r="Q21" s="12">
        <v>0.78600000000000003</v>
      </c>
      <c r="R21" s="12">
        <v>-0.123</v>
      </c>
      <c r="S21" s="11"/>
    </row>
    <row r="22" spans="2:19" x14ac:dyDescent="0.25">
      <c r="B22" s="5" t="s">
        <v>15</v>
      </c>
      <c r="C22" s="6"/>
      <c r="D22" s="6"/>
      <c r="E22" s="6">
        <v>2013</v>
      </c>
      <c r="F22" s="6"/>
      <c r="G22" s="6">
        <v>-1052</v>
      </c>
      <c r="H22" s="6">
        <v>14263</v>
      </c>
      <c r="I22" s="27">
        <f t="shared" si="1"/>
        <v>-7.3757274065764572E-2</v>
      </c>
      <c r="J22" s="6"/>
      <c r="K22" s="6"/>
      <c r="L22" s="7"/>
      <c r="P22" s="11">
        <v>2011</v>
      </c>
      <c r="Q22" s="12">
        <v>0.38900000000000001</v>
      </c>
      <c r="R22" s="12">
        <v>0.11</v>
      </c>
      <c r="S22" s="22">
        <v>0.25600000000000001</v>
      </c>
    </row>
    <row r="23" spans="2:19" x14ac:dyDescent="0.25">
      <c r="B23" s="5"/>
      <c r="C23" s="6"/>
      <c r="D23" s="6"/>
      <c r="E23" s="6"/>
      <c r="F23" s="6"/>
      <c r="G23" s="6"/>
      <c r="H23" s="6"/>
      <c r="I23" s="6"/>
      <c r="J23" s="6"/>
      <c r="K23" s="6"/>
      <c r="L23" s="7"/>
      <c r="O23" s="11"/>
      <c r="P23" s="11">
        <v>2012</v>
      </c>
      <c r="Q23" s="12">
        <v>0.43319000000000002</v>
      </c>
      <c r="R23" s="12">
        <v>0.14036999999999999</v>
      </c>
      <c r="S23" s="23">
        <v>0.23430000000000001</v>
      </c>
    </row>
    <row r="24" spans="2:19" x14ac:dyDescent="0.25">
      <c r="B24" s="5"/>
      <c r="C24" s="6"/>
      <c r="D24" s="6"/>
      <c r="E24" s="6"/>
      <c r="F24" s="6"/>
      <c r="G24" s="6" t="s">
        <v>0</v>
      </c>
      <c r="H24" s="6" t="s">
        <v>16</v>
      </c>
      <c r="I24" s="6" t="s">
        <v>17</v>
      </c>
      <c r="J24" s="6"/>
      <c r="K24" s="6"/>
      <c r="L24" s="7"/>
      <c r="O24" s="11"/>
      <c r="P24" s="11">
        <v>2013</v>
      </c>
      <c r="Q24" s="12">
        <v>0.351053</v>
      </c>
      <c r="R24" s="19">
        <v>0.10299999999999999</v>
      </c>
      <c r="S24" s="22">
        <v>0.38100000000000001</v>
      </c>
    </row>
    <row r="25" spans="2:19" x14ac:dyDescent="0.25">
      <c r="B25" s="5"/>
      <c r="C25" s="6"/>
      <c r="D25" s="6"/>
      <c r="E25" s="6">
        <v>2010</v>
      </c>
      <c r="F25" s="6"/>
      <c r="G25" s="6">
        <v>99</v>
      </c>
      <c r="H25" s="6">
        <v>126</v>
      </c>
      <c r="I25" s="27">
        <f>G25/H25</f>
        <v>0.7857142857142857</v>
      </c>
      <c r="J25" s="6"/>
      <c r="K25" s="6"/>
      <c r="L25" s="7"/>
    </row>
    <row r="26" spans="2:19" x14ac:dyDescent="0.25">
      <c r="B26" s="5"/>
      <c r="C26" s="6"/>
      <c r="D26" s="6"/>
      <c r="E26" s="6">
        <v>2011</v>
      </c>
      <c r="F26" s="6"/>
      <c r="G26" s="6">
        <v>5819</v>
      </c>
      <c r="H26" s="6">
        <v>14956</v>
      </c>
      <c r="I26" s="27">
        <f t="shared" ref="I26:I28" si="2">G26/H26</f>
        <v>0.38907461888205402</v>
      </c>
      <c r="J26" s="6"/>
      <c r="K26" s="6"/>
      <c r="L26" s="7"/>
    </row>
    <row r="27" spans="2:19" x14ac:dyDescent="0.25">
      <c r="B27" s="5" t="s">
        <v>18</v>
      </c>
      <c r="C27" s="6"/>
      <c r="D27" s="6"/>
      <c r="E27" s="6">
        <v>2012</v>
      </c>
      <c r="F27" s="6"/>
      <c r="G27" s="6">
        <v>6730</v>
      </c>
      <c r="H27" s="6">
        <v>15552</v>
      </c>
      <c r="I27" s="27">
        <f t="shared" si="2"/>
        <v>0.43274176954732513</v>
      </c>
      <c r="J27" s="6"/>
      <c r="K27" s="6"/>
      <c r="L27" s="7"/>
    </row>
    <row r="28" spans="2:19" x14ac:dyDescent="0.25">
      <c r="B28" s="8" t="s">
        <v>19</v>
      </c>
      <c r="C28" s="9"/>
      <c r="D28" s="9"/>
      <c r="E28" s="9">
        <v>2013</v>
      </c>
      <c r="F28" s="9"/>
      <c r="G28" s="9">
        <v>5014</v>
      </c>
      <c r="H28" s="9">
        <v>14297</v>
      </c>
      <c r="I28" s="27">
        <f t="shared" si="2"/>
        <v>0.35070294467370777</v>
      </c>
      <c r="J28" s="9"/>
      <c r="K28" s="9"/>
      <c r="L28" s="10"/>
    </row>
    <row r="32" spans="2:19" ht="21" x14ac:dyDescent="0.35">
      <c r="B32" s="2" t="s">
        <v>27</v>
      </c>
      <c r="C32" s="3"/>
      <c r="D32" s="3"/>
      <c r="E32" s="3"/>
      <c r="F32" s="3"/>
      <c r="G32" s="3" t="s">
        <v>0</v>
      </c>
      <c r="H32" s="3" t="s">
        <v>1</v>
      </c>
      <c r="I32" s="3" t="s">
        <v>73</v>
      </c>
      <c r="J32" s="3"/>
      <c r="K32" s="3"/>
      <c r="L32" s="4"/>
    </row>
    <row r="33" spans="2:12" x14ac:dyDescent="0.25">
      <c r="B33" s="5"/>
      <c r="C33" s="6"/>
      <c r="D33" s="6"/>
      <c r="E33" s="6">
        <v>2010</v>
      </c>
      <c r="F33" s="6"/>
      <c r="G33" s="6">
        <v>-72</v>
      </c>
      <c r="H33" s="6">
        <v>603565</v>
      </c>
      <c r="I33" s="27">
        <f>G33/G40</f>
        <v>-4.8102618920363438E-3</v>
      </c>
      <c r="J33" s="6"/>
      <c r="K33" s="6"/>
      <c r="L33" s="7"/>
    </row>
    <row r="34" spans="2:12" x14ac:dyDescent="0.25">
      <c r="B34" s="5" t="s">
        <v>63</v>
      </c>
      <c r="C34" s="6"/>
      <c r="D34" s="6"/>
      <c r="E34" s="6">
        <v>2011</v>
      </c>
      <c r="F34" s="6"/>
      <c r="G34" s="6">
        <v>14968</v>
      </c>
      <c r="H34" s="6">
        <v>133565</v>
      </c>
      <c r="I34" s="28">
        <f t="shared" ref="I34:I36" si="3">G34/H34</f>
        <v>0.11206528656459402</v>
      </c>
      <c r="J34" s="6"/>
      <c r="K34" s="6"/>
      <c r="L34" s="7"/>
    </row>
    <row r="35" spans="2:12" x14ac:dyDescent="0.25">
      <c r="B35" s="5" t="s">
        <v>4</v>
      </c>
      <c r="C35" s="6"/>
      <c r="D35" s="6"/>
      <c r="E35" s="6">
        <v>2012</v>
      </c>
      <c r="F35" s="6"/>
      <c r="G35" s="6">
        <v>12196</v>
      </c>
      <c r="H35" s="6">
        <v>131303</v>
      </c>
      <c r="I35" s="28">
        <f t="shared" si="3"/>
        <v>9.2884397157719165E-2</v>
      </c>
      <c r="J35" s="6"/>
      <c r="K35" s="6"/>
      <c r="L35" s="7"/>
    </row>
    <row r="36" spans="2:12" x14ac:dyDescent="0.25">
      <c r="B36" s="5"/>
      <c r="C36" s="6"/>
      <c r="D36" s="6"/>
      <c r="E36" s="6">
        <v>2013</v>
      </c>
      <c r="F36" s="6"/>
      <c r="G36" s="6">
        <v>7831</v>
      </c>
      <c r="H36" s="6">
        <v>131904</v>
      </c>
      <c r="I36" s="28">
        <f t="shared" si="3"/>
        <v>5.936893498301795E-2</v>
      </c>
      <c r="J36" s="6"/>
      <c r="K36" s="6"/>
      <c r="L36" s="7"/>
    </row>
    <row r="37" spans="2:12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2:12" x14ac:dyDescent="0.25">
      <c r="B38" s="5"/>
      <c r="C38" s="6"/>
      <c r="D38" s="6"/>
      <c r="E38" s="6"/>
      <c r="F38" s="6"/>
      <c r="G38" s="6" t="s">
        <v>0</v>
      </c>
      <c r="H38" s="6" t="s">
        <v>58</v>
      </c>
      <c r="I38" s="6" t="s">
        <v>6</v>
      </c>
      <c r="J38" s="6" t="s">
        <v>59</v>
      </c>
      <c r="K38" s="6" t="s">
        <v>60</v>
      </c>
      <c r="L38" s="7" t="s">
        <v>9</v>
      </c>
    </row>
    <row r="39" spans="2:12" x14ac:dyDescent="0.25">
      <c r="B39" s="5"/>
      <c r="C39" s="6"/>
      <c r="D39" s="6"/>
      <c r="E39" s="6">
        <v>2010</v>
      </c>
      <c r="F39" s="6"/>
      <c r="G39" s="6">
        <v>-72</v>
      </c>
      <c r="H39" s="6">
        <v>55666</v>
      </c>
      <c r="I39" s="6">
        <v>0</v>
      </c>
      <c r="J39" s="6">
        <v>21150</v>
      </c>
      <c r="K39" s="6">
        <v>0</v>
      </c>
      <c r="L39" s="27">
        <f>G39/(H39+I39+J39+K39)</f>
        <v>-9.3730472818162884E-4</v>
      </c>
    </row>
    <row r="40" spans="2:12" x14ac:dyDescent="0.25">
      <c r="B40" s="5" t="s">
        <v>65</v>
      </c>
      <c r="C40" s="6"/>
      <c r="D40" s="6"/>
      <c r="E40" s="6">
        <v>2011</v>
      </c>
      <c r="F40" s="6"/>
      <c r="G40" s="6">
        <v>14968</v>
      </c>
      <c r="H40" s="6">
        <v>55767</v>
      </c>
      <c r="I40" s="6">
        <v>0</v>
      </c>
      <c r="J40" s="6">
        <v>0</v>
      </c>
      <c r="K40" s="6">
        <v>24611</v>
      </c>
      <c r="L40" s="27">
        <f>G40/(H40+I40+J40+K40)</f>
        <v>0.18622010998034288</v>
      </c>
    </row>
    <row r="41" spans="2:12" x14ac:dyDescent="0.25">
      <c r="B41" s="5" t="s">
        <v>11</v>
      </c>
      <c r="C41" s="6"/>
      <c r="D41" s="6"/>
      <c r="E41" s="6">
        <v>2012</v>
      </c>
      <c r="F41" s="6"/>
      <c r="G41" s="6">
        <v>12196</v>
      </c>
      <c r="H41" s="6">
        <v>62678</v>
      </c>
      <c r="I41" s="6">
        <v>0</v>
      </c>
      <c r="J41" s="6">
        <v>46257</v>
      </c>
      <c r="K41" s="6">
        <v>17841</v>
      </c>
      <c r="L41" s="27">
        <f>G41/(H41+I41+J41+K41)</f>
        <v>9.6201173723733199E-2</v>
      </c>
    </row>
    <row r="42" spans="2:12" x14ac:dyDescent="0.25">
      <c r="B42" s="5" t="s">
        <v>56</v>
      </c>
      <c r="C42" s="6"/>
      <c r="D42" s="6"/>
      <c r="E42" s="6">
        <v>2013</v>
      </c>
      <c r="F42" s="6"/>
      <c r="G42" s="6">
        <v>7831</v>
      </c>
      <c r="H42" s="6">
        <v>74497</v>
      </c>
      <c r="I42" s="6">
        <v>392</v>
      </c>
      <c r="J42" s="6">
        <v>48000</v>
      </c>
      <c r="K42" s="6">
        <v>0</v>
      </c>
      <c r="L42" s="27">
        <f>G42/(H42+I42+J42+K42)</f>
        <v>6.3724173847944085E-2</v>
      </c>
    </row>
    <row r="43" spans="2:12" x14ac:dyDescent="0.25">
      <c r="B43" s="5"/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2:12" x14ac:dyDescent="0.25">
      <c r="B44" s="5"/>
      <c r="C44" s="6"/>
      <c r="D44" s="6"/>
      <c r="E44" s="6"/>
      <c r="F44" s="6"/>
      <c r="G44" s="6" t="s">
        <v>12</v>
      </c>
      <c r="H44" s="6" t="s">
        <v>58</v>
      </c>
      <c r="I44" s="6" t="s">
        <v>13</v>
      </c>
      <c r="J44" s="6"/>
      <c r="K44" s="6"/>
      <c r="L44" s="7"/>
    </row>
    <row r="45" spans="2:12" x14ac:dyDescent="0.25">
      <c r="B45" s="5"/>
      <c r="C45" s="6"/>
      <c r="D45" s="6"/>
      <c r="E45" s="6">
        <v>2010</v>
      </c>
      <c r="F45" s="6"/>
      <c r="G45" s="6">
        <v>-93</v>
      </c>
      <c r="H45" s="6">
        <v>55666</v>
      </c>
      <c r="I45" s="27">
        <f>G45/H45</f>
        <v>-1.6706786907627637E-3</v>
      </c>
      <c r="J45" s="6"/>
      <c r="K45" s="6"/>
      <c r="L45" s="7"/>
    </row>
    <row r="46" spans="2:12" x14ac:dyDescent="0.25">
      <c r="B46" s="5" t="s">
        <v>66</v>
      </c>
      <c r="C46" s="6"/>
      <c r="D46" s="6"/>
      <c r="E46" s="6">
        <v>2011</v>
      </c>
      <c r="F46" s="6"/>
      <c r="G46" s="6">
        <v>197</v>
      </c>
      <c r="H46" s="6">
        <v>55767</v>
      </c>
      <c r="I46" s="27">
        <f t="shared" ref="I46:I48" si="4">G46/H46</f>
        <v>3.5325550953072605E-3</v>
      </c>
      <c r="J46" s="6"/>
      <c r="K46" s="6"/>
      <c r="L46" s="7"/>
    </row>
    <row r="47" spans="2:12" x14ac:dyDescent="0.25">
      <c r="B47" s="5" t="s">
        <v>57</v>
      </c>
      <c r="C47" s="6"/>
      <c r="D47" s="6"/>
      <c r="E47" s="6">
        <v>2012</v>
      </c>
      <c r="F47" s="6"/>
      <c r="G47" s="6">
        <v>6911</v>
      </c>
      <c r="H47" s="6">
        <v>62678</v>
      </c>
      <c r="I47" s="27">
        <f t="shared" si="4"/>
        <v>0.11026197389833753</v>
      </c>
      <c r="J47" s="6"/>
      <c r="K47" s="6"/>
      <c r="L47" s="7"/>
    </row>
    <row r="48" spans="2:12" x14ac:dyDescent="0.25">
      <c r="B48" s="5"/>
      <c r="C48" s="6"/>
      <c r="D48" s="6"/>
      <c r="E48" s="6">
        <v>2013</v>
      </c>
      <c r="F48" s="6"/>
      <c r="G48" s="6">
        <v>3677</v>
      </c>
      <c r="H48" s="6">
        <v>74497</v>
      </c>
      <c r="I48" s="27">
        <f t="shared" si="4"/>
        <v>4.9357692256064005E-2</v>
      </c>
      <c r="J48" s="6"/>
      <c r="K48" s="6"/>
      <c r="L48" s="7"/>
    </row>
    <row r="49" spans="2:12" x14ac:dyDescent="0.25">
      <c r="B49" s="5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2:12" x14ac:dyDescent="0.25">
      <c r="B50" s="5"/>
      <c r="C50" s="6"/>
      <c r="D50" s="6"/>
      <c r="E50" s="6"/>
      <c r="F50" s="6"/>
      <c r="G50" s="6" t="s">
        <v>0</v>
      </c>
      <c r="H50" s="6" t="s">
        <v>62</v>
      </c>
      <c r="I50" s="6" t="s">
        <v>17</v>
      </c>
      <c r="J50" s="6"/>
      <c r="K50" s="6"/>
      <c r="L50" s="7"/>
    </row>
    <row r="51" spans="2:12" x14ac:dyDescent="0.25">
      <c r="B51" s="5"/>
      <c r="C51" s="6"/>
      <c r="D51" s="6"/>
      <c r="E51" s="6">
        <v>2010</v>
      </c>
      <c r="F51" s="6"/>
      <c r="G51" s="6">
        <v>-72</v>
      </c>
      <c r="H51" s="6">
        <v>585</v>
      </c>
      <c r="I51" s="27">
        <f>G51/H51</f>
        <v>-0.12307692307692308</v>
      </c>
      <c r="J51" s="6"/>
      <c r="K51" s="6"/>
      <c r="L51" s="7"/>
    </row>
    <row r="52" spans="2:12" x14ac:dyDescent="0.25">
      <c r="B52" s="5" t="s">
        <v>64</v>
      </c>
      <c r="C52" s="6"/>
      <c r="D52" s="6"/>
      <c r="E52" s="6">
        <v>2011</v>
      </c>
      <c r="F52" s="6"/>
      <c r="G52" s="6">
        <v>14968</v>
      </c>
      <c r="H52" s="6">
        <v>136037</v>
      </c>
      <c r="I52" s="27">
        <f t="shared" ref="I52:I54" si="5">G52/H52</f>
        <v>0.11002888919926196</v>
      </c>
      <c r="J52" s="6"/>
      <c r="K52" s="6"/>
      <c r="L52" s="7"/>
    </row>
    <row r="53" spans="2:12" x14ac:dyDescent="0.25">
      <c r="B53" s="5" t="s">
        <v>61</v>
      </c>
      <c r="C53" s="6"/>
      <c r="D53" s="6"/>
      <c r="E53" s="6">
        <v>2012</v>
      </c>
      <c r="F53" s="6"/>
      <c r="G53" s="6">
        <v>12196</v>
      </c>
      <c r="H53" s="6">
        <v>87158</v>
      </c>
      <c r="I53" s="27">
        <f t="shared" si="5"/>
        <v>0.13992978269349915</v>
      </c>
      <c r="J53" s="6"/>
      <c r="K53" s="6"/>
      <c r="L53" s="7"/>
    </row>
    <row r="54" spans="2:12" x14ac:dyDescent="0.25">
      <c r="B54" s="8"/>
      <c r="C54" s="9"/>
      <c r="D54" s="9"/>
      <c r="E54" s="9">
        <v>2013</v>
      </c>
      <c r="F54" s="9"/>
      <c r="G54" s="9">
        <v>7831</v>
      </c>
      <c r="H54" s="9">
        <v>75742</v>
      </c>
      <c r="I54" s="27">
        <f t="shared" si="5"/>
        <v>0.10339045707797523</v>
      </c>
      <c r="J54" s="9"/>
      <c r="K54" s="9"/>
      <c r="L54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4"/>
  <sheetViews>
    <sheetView zoomScale="90" zoomScaleNormal="90" workbookViewId="0">
      <selection activeCell="K21" sqref="K21"/>
    </sheetView>
  </sheetViews>
  <sheetFormatPr defaultRowHeight="15" x14ac:dyDescent="0.25"/>
  <cols>
    <col min="5" max="5" width="7.140625" customWidth="1"/>
    <col min="7" max="7" width="10.5703125" customWidth="1"/>
    <col min="8" max="8" width="11.85546875" customWidth="1"/>
    <col min="9" max="9" width="6" hidden="1" customWidth="1"/>
    <col min="10" max="10" width="25.5703125" customWidth="1"/>
    <col min="11" max="11" width="73.5703125" customWidth="1"/>
    <col min="13" max="13" width="20.7109375" customWidth="1"/>
    <col min="15" max="15" width="9.28515625" bestFit="1" customWidth="1"/>
    <col min="16" max="16" width="9.5703125" bestFit="1" customWidth="1"/>
  </cols>
  <sheetData>
    <row r="2" spans="2:17" ht="21" x14ac:dyDescent="0.35">
      <c r="B2" s="2" t="s">
        <v>20</v>
      </c>
      <c r="C2" s="3"/>
      <c r="D2" s="3"/>
      <c r="E2" s="3"/>
      <c r="F2" s="3"/>
      <c r="G2" s="3"/>
      <c r="H2" s="3"/>
      <c r="I2" s="3"/>
      <c r="J2" s="4"/>
      <c r="M2" s="11"/>
      <c r="N2" s="24" t="s">
        <v>29</v>
      </c>
      <c r="O2" s="11"/>
      <c r="P2" s="11"/>
      <c r="Q2" s="11"/>
    </row>
    <row r="3" spans="2:17" x14ac:dyDescent="0.25">
      <c r="B3" s="5"/>
      <c r="C3" s="6"/>
      <c r="D3" s="6"/>
      <c r="E3" s="6"/>
      <c r="F3" s="6"/>
      <c r="G3" s="6"/>
      <c r="H3" s="6"/>
      <c r="I3" s="6"/>
      <c r="J3" s="7"/>
      <c r="M3" s="11"/>
      <c r="N3" s="11"/>
      <c r="O3" s="11" t="s">
        <v>34</v>
      </c>
      <c r="P3" s="11" t="s">
        <v>33</v>
      </c>
      <c r="Q3" s="11" t="s">
        <v>35</v>
      </c>
    </row>
    <row r="4" spans="2:17" x14ac:dyDescent="0.25">
      <c r="B4" s="5" t="s">
        <v>21</v>
      </c>
      <c r="C4" s="6"/>
      <c r="D4" s="6"/>
      <c r="E4" s="6"/>
      <c r="F4" s="6"/>
      <c r="G4" s="6" t="s">
        <v>53</v>
      </c>
      <c r="H4" s="6" t="s">
        <v>1</v>
      </c>
      <c r="I4" s="6"/>
      <c r="J4" s="7" t="s">
        <v>47</v>
      </c>
      <c r="M4" s="11"/>
      <c r="N4" s="11">
        <v>2010</v>
      </c>
      <c r="O4" s="29">
        <v>99.683719999999994</v>
      </c>
      <c r="P4" s="29">
        <v>90.77713</v>
      </c>
      <c r="Q4" s="11"/>
    </row>
    <row r="5" spans="2:17" x14ac:dyDescent="0.25">
      <c r="B5" s="5" t="s">
        <v>22</v>
      </c>
      <c r="C5" s="6"/>
      <c r="D5" s="6"/>
      <c r="E5" s="6"/>
      <c r="F5" s="6">
        <v>2010</v>
      </c>
      <c r="G5" s="6">
        <v>93607</v>
      </c>
      <c r="H5" s="6">
        <v>93904</v>
      </c>
      <c r="I5" s="6"/>
      <c r="J5" s="40">
        <f>(G5/H5)</f>
        <v>0.99683719543363436</v>
      </c>
      <c r="M5" s="11" t="s">
        <v>21</v>
      </c>
      <c r="N5" s="11">
        <v>2011</v>
      </c>
      <c r="O5" s="29">
        <v>84.378569999999996</v>
      </c>
      <c r="P5" s="29">
        <v>58.247300000000003</v>
      </c>
      <c r="Q5" s="12">
        <v>0.48188677173038102</v>
      </c>
    </row>
    <row r="6" spans="2:17" x14ac:dyDescent="0.25">
      <c r="B6" s="5"/>
      <c r="C6" s="6"/>
      <c r="D6" s="6"/>
      <c r="E6" s="6"/>
      <c r="F6" s="6">
        <v>2011</v>
      </c>
      <c r="G6" s="6">
        <v>82005</v>
      </c>
      <c r="H6" s="6">
        <v>97187</v>
      </c>
      <c r="I6" s="6"/>
      <c r="J6" s="40">
        <f t="shared" ref="J6:J8" si="0">(G6/H6)</f>
        <v>0.84378569150194982</v>
      </c>
      <c r="M6" s="11"/>
      <c r="N6" s="11">
        <v>2012</v>
      </c>
      <c r="O6" s="29">
        <v>84.133889999999994</v>
      </c>
      <c r="P6" s="29">
        <v>50.86936</v>
      </c>
      <c r="Q6" s="1">
        <v>0.48178677173038098</v>
      </c>
    </row>
    <row r="7" spans="2:17" x14ac:dyDescent="0.25">
      <c r="B7" s="5"/>
      <c r="C7" s="6"/>
      <c r="D7" s="6"/>
      <c r="E7" s="6"/>
      <c r="F7" s="6">
        <v>2012</v>
      </c>
      <c r="G7" s="6">
        <v>81466</v>
      </c>
      <c r="H7" s="6">
        <v>96829</v>
      </c>
      <c r="I7" s="6"/>
      <c r="J7" s="40">
        <f t="shared" si="0"/>
        <v>0.84133885509506445</v>
      </c>
      <c r="M7" s="11"/>
      <c r="N7" s="11">
        <v>2013</v>
      </c>
      <c r="O7" s="29">
        <v>85.005420000000001</v>
      </c>
      <c r="P7" s="29">
        <v>43.519530000000003</v>
      </c>
      <c r="Q7" s="12">
        <v>0.48180000000000001</v>
      </c>
    </row>
    <row r="8" spans="2:17" x14ac:dyDescent="0.25">
      <c r="B8" s="5"/>
      <c r="C8" s="6"/>
      <c r="D8" s="6"/>
      <c r="E8" s="6"/>
      <c r="F8" s="6">
        <v>2013</v>
      </c>
      <c r="G8" s="6">
        <v>81493</v>
      </c>
      <c r="H8" s="6">
        <v>95868</v>
      </c>
      <c r="I8" s="6"/>
      <c r="J8" s="40">
        <f t="shared" si="0"/>
        <v>0.85005424124838325</v>
      </c>
      <c r="M8" s="11"/>
      <c r="N8" s="11"/>
      <c r="O8" s="28"/>
      <c r="P8" s="28"/>
      <c r="Q8" s="11"/>
    </row>
    <row r="9" spans="2:17" x14ac:dyDescent="0.25">
      <c r="B9" s="5"/>
      <c r="C9" s="6"/>
      <c r="D9" s="6"/>
      <c r="E9" s="6"/>
      <c r="F9" s="6"/>
      <c r="G9" s="6"/>
      <c r="H9" s="6"/>
      <c r="I9" s="6"/>
      <c r="J9" s="36"/>
      <c r="M9" s="11" t="s">
        <v>23</v>
      </c>
      <c r="N9" s="11">
        <v>2010</v>
      </c>
      <c r="O9" s="30">
        <v>315.17509999999999</v>
      </c>
      <c r="P9" s="31">
        <v>9.8426150000000003</v>
      </c>
      <c r="Q9" s="11"/>
    </row>
    <row r="10" spans="2:17" x14ac:dyDescent="0.25">
      <c r="B10" s="5" t="s">
        <v>48</v>
      </c>
      <c r="C10" s="6"/>
      <c r="D10" s="6"/>
      <c r="E10" s="6"/>
      <c r="F10" s="6"/>
      <c r="G10" s="6" t="s">
        <v>53</v>
      </c>
      <c r="H10" s="6" t="s">
        <v>5</v>
      </c>
      <c r="I10" s="6"/>
      <c r="J10" s="36" t="s">
        <v>68</v>
      </c>
      <c r="K10" s="33" t="s">
        <v>44</v>
      </c>
      <c r="M10" s="11"/>
      <c r="N10" s="11">
        <v>2011</v>
      </c>
      <c r="O10" s="30">
        <v>5.4390790000000004</v>
      </c>
      <c r="P10" s="31">
        <v>1.395054</v>
      </c>
      <c r="Q10" s="12">
        <v>9.9127E-3</v>
      </c>
    </row>
    <row r="11" spans="2:17" x14ac:dyDescent="0.25">
      <c r="B11" s="5" t="s">
        <v>24</v>
      </c>
      <c r="C11" s="6"/>
      <c r="D11" s="6"/>
      <c r="E11" s="6"/>
      <c r="F11" s="6">
        <v>2010</v>
      </c>
      <c r="G11" s="6">
        <v>93607</v>
      </c>
      <c r="H11" s="6">
        <v>297</v>
      </c>
      <c r="I11" s="6"/>
      <c r="J11" s="40">
        <f>(G11/H11)</f>
        <v>315.17508417508418</v>
      </c>
      <c r="K11" t="s">
        <v>39</v>
      </c>
      <c r="M11" s="11"/>
      <c r="N11" s="11">
        <v>2012</v>
      </c>
      <c r="O11" s="30">
        <v>5.3193599999999996</v>
      </c>
      <c r="P11" s="31">
        <v>1.065653</v>
      </c>
      <c r="Q11" s="13">
        <v>1.0000500000000001</v>
      </c>
    </row>
    <row r="12" spans="2:17" x14ac:dyDescent="0.25">
      <c r="B12" s="5"/>
      <c r="C12" s="6"/>
      <c r="D12" s="6"/>
      <c r="E12" s="6"/>
      <c r="F12" s="6">
        <v>2011</v>
      </c>
      <c r="G12" s="6">
        <v>82005</v>
      </c>
      <c r="H12" s="6">
        <v>15077</v>
      </c>
      <c r="I12" s="6"/>
      <c r="J12" s="40">
        <f t="shared" ref="J12:J14" si="1">(G12/H12)</f>
        <v>5.4390793924520793</v>
      </c>
      <c r="M12" s="11"/>
      <c r="N12" s="11">
        <v>2013</v>
      </c>
      <c r="O12" s="30">
        <v>5.7135949999999998</v>
      </c>
      <c r="P12" s="31">
        <v>0.77055499999999999</v>
      </c>
      <c r="Q12" s="25">
        <v>0.97</v>
      </c>
    </row>
    <row r="13" spans="2:17" x14ac:dyDescent="0.25">
      <c r="B13" s="5"/>
      <c r="C13" s="6"/>
      <c r="D13" s="6"/>
      <c r="E13" s="6"/>
      <c r="F13" s="6">
        <v>2012</v>
      </c>
      <c r="G13" s="6">
        <v>81466</v>
      </c>
      <c r="H13" s="6">
        <v>15315</v>
      </c>
      <c r="I13" s="6"/>
      <c r="J13" s="40">
        <f t="shared" si="1"/>
        <v>5.3193601044727394</v>
      </c>
      <c r="M13" s="11"/>
      <c r="N13" s="11"/>
      <c r="O13" s="28"/>
      <c r="P13" s="28"/>
      <c r="Q13" s="11"/>
    </row>
    <row r="14" spans="2:17" x14ac:dyDescent="0.25">
      <c r="B14" s="5"/>
      <c r="C14" s="6"/>
      <c r="D14" s="6"/>
      <c r="E14" s="6"/>
      <c r="F14" s="6">
        <v>2013</v>
      </c>
      <c r="G14" s="6">
        <v>81493</v>
      </c>
      <c r="H14" s="6">
        <v>14263</v>
      </c>
      <c r="I14" s="6"/>
      <c r="J14" s="40">
        <f t="shared" si="1"/>
        <v>5.7135946154385469</v>
      </c>
      <c r="M14" s="11" t="s">
        <v>25</v>
      </c>
      <c r="N14" s="11">
        <v>2010</v>
      </c>
      <c r="O14" s="28" t="s">
        <v>31</v>
      </c>
      <c r="P14" s="28" t="s">
        <v>31</v>
      </c>
      <c r="Q14" s="11" t="s">
        <v>31</v>
      </c>
    </row>
    <row r="15" spans="2:17" x14ac:dyDescent="0.25">
      <c r="B15" s="5"/>
      <c r="C15" s="6"/>
      <c r="D15" s="6"/>
      <c r="E15" s="6"/>
      <c r="F15" s="6"/>
      <c r="G15" s="6"/>
      <c r="H15" s="6"/>
      <c r="I15" s="6"/>
      <c r="J15" s="36"/>
      <c r="M15" s="11"/>
      <c r="N15" s="11">
        <v>2011</v>
      </c>
      <c r="O15" s="32">
        <v>1.2446710000000001</v>
      </c>
      <c r="P15" s="29">
        <v>1.95</v>
      </c>
      <c r="Q15" s="11" t="s">
        <v>31</v>
      </c>
    </row>
    <row r="16" spans="2:17" x14ac:dyDescent="0.25">
      <c r="B16" s="5" t="s">
        <v>25</v>
      </c>
      <c r="C16" s="6"/>
      <c r="D16" s="6"/>
      <c r="E16" s="6"/>
      <c r="F16" s="6"/>
      <c r="G16" s="6" t="s">
        <v>70</v>
      </c>
      <c r="H16" s="6" t="s">
        <v>42</v>
      </c>
      <c r="I16" s="6"/>
      <c r="J16" s="36" t="s">
        <v>25</v>
      </c>
      <c r="M16" s="11"/>
      <c r="N16" s="11">
        <v>2012</v>
      </c>
      <c r="O16" s="32">
        <v>1.036621</v>
      </c>
      <c r="P16" s="29">
        <v>3.57</v>
      </c>
      <c r="Q16" s="18" t="s">
        <v>31</v>
      </c>
    </row>
    <row r="17" spans="2:17" x14ac:dyDescent="0.25">
      <c r="B17" s="5" t="s">
        <v>69</v>
      </c>
      <c r="C17" s="6"/>
      <c r="D17" s="6"/>
      <c r="E17" s="6"/>
      <c r="F17" s="6">
        <v>2010</v>
      </c>
      <c r="G17" s="6">
        <v>0</v>
      </c>
      <c r="H17" s="6">
        <v>97</v>
      </c>
      <c r="I17" s="6"/>
      <c r="J17" s="42">
        <v>0</v>
      </c>
      <c r="M17" s="11"/>
      <c r="N17" s="11">
        <v>2013</v>
      </c>
      <c r="O17" s="32">
        <v>0.82671700000000004</v>
      </c>
      <c r="P17" s="29">
        <v>3.18</v>
      </c>
      <c r="Q17" s="11" t="s">
        <v>31</v>
      </c>
    </row>
    <row r="18" spans="2:17" x14ac:dyDescent="0.25">
      <c r="B18" s="5"/>
      <c r="C18" s="6"/>
      <c r="D18" s="6"/>
      <c r="E18" s="6"/>
      <c r="F18" s="6">
        <v>2011</v>
      </c>
      <c r="G18" s="6">
        <v>4410</v>
      </c>
      <c r="H18" s="6">
        <v>5489</v>
      </c>
      <c r="I18" s="6"/>
      <c r="J18" s="42">
        <f t="shared" ref="J18:J20" si="2">H18/G18</f>
        <v>1.2446712018140589</v>
      </c>
      <c r="M18" s="11"/>
      <c r="N18" s="11"/>
      <c r="O18" s="28"/>
      <c r="P18" s="28"/>
      <c r="Q18" s="11"/>
    </row>
    <row r="19" spans="2:17" x14ac:dyDescent="0.25">
      <c r="B19" s="5"/>
      <c r="C19" s="6"/>
      <c r="D19" s="6"/>
      <c r="E19" s="6"/>
      <c r="F19" s="6">
        <v>2012</v>
      </c>
      <c r="G19" s="6">
        <v>6499</v>
      </c>
      <c r="H19" s="6">
        <v>6737</v>
      </c>
      <c r="I19" s="6"/>
      <c r="J19" s="42">
        <f t="shared" si="2"/>
        <v>1.036621018618249</v>
      </c>
      <c r="M19" s="11" t="s">
        <v>26</v>
      </c>
      <c r="N19" s="11">
        <v>2010</v>
      </c>
      <c r="O19" s="32">
        <v>965.02059999999994</v>
      </c>
      <c r="P19" s="29">
        <v>9131.65</v>
      </c>
      <c r="Q19" s="11"/>
    </row>
    <row r="20" spans="2:17" x14ac:dyDescent="0.25">
      <c r="B20" s="5"/>
      <c r="C20" s="6"/>
      <c r="D20" s="6"/>
      <c r="E20" s="6"/>
      <c r="F20" s="6">
        <v>2013</v>
      </c>
      <c r="G20" s="6">
        <v>6071</v>
      </c>
      <c r="H20" s="6">
        <v>5019</v>
      </c>
      <c r="I20" s="6"/>
      <c r="J20" s="42">
        <f t="shared" si="2"/>
        <v>0.82671718003623784</v>
      </c>
      <c r="M20" s="11"/>
      <c r="N20" s="11">
        <v>2011</v>
      </c>
      <c r="O20" s="32">
        <v>14.93988</v>
      </c>
      <c r="P20" s="29">
        <v>5.1886089999999996</v>
      </c>
      <c r="Q20" s="11">
        <v>7.508</v>
      </c>
    </row>
    <row r="21" spans="2:17" x14ac:dyDescent="0.25">
      <c r="B21" s="5"/>
      <c r="C21" s="6"/>
      <c r="D21" s="6"/>
      <c r="E21" s="6"/>
      <c r="F21" s="6"/>
      <c r="G21" s="6"/>
      <c r="H21" s="6"/>
      <c r="I21" s="6"/>
      <c r="J21" s="36"/>
      <c r="M21" s="11"/>
      <c r="N21" s="11">
        <v>2012</v>
      </c>
      <c r="O21" s="32">
        <v>8.1068759999999997</v>
      </c>
      <c r="P21" s="29">
        <v>5.22065</v>
      </c>
      <c r="Q21" s="18">
        <v>7.8090000000000002</v>
      </c>
    </row>
    <row r="22" spans="2:17" x14ac:dyDescent="0.25">
      <c r="B22" s="5" t="s">
        <v>71</v>
      </c>
      <c r="C22" s="6"/>
      <c r="D22" s="6"/>
      <c r="E22" s="6"/>
      <c r="F22" s="6"/>
      <c r="G22" s="6" t="s">
        <v>70</v>
      </c>
      <c r="H22" s="6" t="s">
        <v>12</v>
      </c>
      <c r="I22" s="6"/>
      <c r="J22" s="37" t="s">
        <v>72</v>
      </c>
      <c r="M22" s="11"/>
      <c r="N22" s="11">
        <v>2013</v>
      </c>
      <c r="O22" s="32">
        <v>9.7177439999999997</v>
      </c>
      <c r="P22" s="29">
        <v>6.595129</v>
      </c>
      <c r="Q22" s="26">
        <v>7.61</v>
      </c>
    </row>
    <row r="23" spans="2:17" x14ac:dyDescent="0.25">
      <c r="B23" s="5" t="s">
        <v>51</v>
      </c>
      <c r="C23" s="6"/>
      <c r="D23" s="6"/>
      <c r="E23" s="6"/>
      <c r="F23" s="6">
        <v>2010</v>
      </c>
      <c r="G23" s="6">
        <v>0</v>
      </c>
      <c r="H23" s="6">
        <v>97</v>
      </c>
      <c r="I23" s="6"/>
      <c r="J23" s="41">
        <f>G23/(G23+H23)</f>
        <v>0</v>
      </c>
      <c r="M23" s="11"/>
      <c r="N23" s="11"/>
      <c r="O23" s="11"/>
      <c r="P23" s="11"/>
      <c r="Q23" s="11"/>
    </row>
    <row r="24" spans="2:17" x14ac:dyDescent="0.25">
      <c r="B24" s="5" t="s">
        <v>52</v>
      </c>
      <c r="C24" s="6"/>
      <c r="D24" s="6"/>
      <c r="E24" s="6"/>
      <c r="F24" s="6">
        <v>2011</v>
      </c>
      <c r="G24" s="6">
        <v>4410</v>
      </c>
      <c r="H24" s="6">
        <v>980</v>
      </c>
      <c r="I24" s="6"/>
      <c r="J24" s="41">
        <f t="shared" ref="J24:J26" si="3">G24/(G24+H24)</f>
        <v>0.81818181818181823</v>
      </c>
      <c r="M24" s="11" t="s">
        <v>43</v>
      </c>
      <c r="N24" s="11">
        <v>2010</v>
      </c>
      <c r="O24" s="25">
        <f>J23</f>
        <v>0</v>
      </c>
      <c r="P24" s="25">
        <f>J51</f>
        <v>0</v>
      </c>
      <c r="Q24" s="11"/>
    </row>
    <row r="25" spans="2:17" x14ac:dyDescent="0.25">
      <c r="B25" s="5"/>
      <c r="C25" s="6"/>
      <c r="D25" s="6"/>
      <c r="E25" s="6"/>
      <c r="F25" s="6">
        <v>2012</v>
      </c>
      <c r="G25" s="6">
        <v>6499</v>
      </c>
      <c r="H25" s="6">
        <v>238</v>
      </c>
      <c r="I25" s="6"/>
      <c r="J25" s="41">
        <f t="shared" si="3"/>
        <v>0.96467270298352381</v>
      </c>
      <c r="M25" s="11"/>
      <c r="N25" s="11">
        <v>2011</v>
      </c>
      <c r="O25" s="25">
        <f>J24</f>
        <v>0.81818181818181823</v>
      </c>
      <c r="P25" s="25">
        <f>J52</f>
        <v>0.97486283016460384</v>
      </c>
      <c r="Q25" s="11"/>
    </row>
    <row r="26" spans="2:17" x14ac:dyDescent="0.25">
      <c r="B26" s="8"/>
      <c r="C26" s="9"/>
      <c r="D26" s="9"/>
      <c r="E26" s="9"/>
      <c r="F26" s="9">
        <v>2013</v>
      </c>
      <c r="G26" s="9">
        <v>6071</v>
      </c>
      <c r="H26" s="9">
        <v>-1052</v>
      </c>
      <c r="I26" s="9"/>
      <c r="J26" s="41">
        <f t="shared" si="3"/>
        <v>1.2096035066746365</v>
      </c>
      <c r="M26" s="11"/>
      <c r="N26" s="11">
        <v>2012</v>
      </c>
      <c r="O26" s="25">
        <f>J25</f>
        <v>0.96467270298352381</v>
      </c>
      <c r="P26" s="25">
        <f>J53</f>
        <v>0.33032945736434111</v>
      </c>
      <c r="Q26" s="11"/>
    </row>
    <row r="27" spans="2:17" x14ac:dyDescent="0.25">
      <c r="J27" s="35"/>
      <c r="M27" s="11"/>
      <c r="N27" s="11">
        <v>2013</v>
      </c>
      <c r="O27" s="25">
        <f>J26</f>
        <v>1.2096035066746365</v>
      </c>
      <c r="P27" s="25">
        <f>J54</f>
        <v>0.40074967405475881</v>
      </c>
      <c r="Q27" s="11"/>
    </row>
    <row r="28" spans="2:17" x14ac:dyDescent="0.25">
      <c r="J28" s="35"/>
    </row>
    <row r="29" spans="2:17" ht="23.25" x14ac:dyDescent="0.35">
      <c r="B29" s="34" t="s">
        <v>28</v>
      </c>
      <c r="C29" s="3"/>
      <c r="D29" s="3"/>
      <c r="E29" s="3"/>
      <c r="F29" s="3"/>
      <c r="G29" s="3"/>
      <c r="H29" s="3"/>
      <c r="I29" s="3"/>
      <c r="J29" s="39"/>
    </row>
    <row r="30" spans="2:17" x14ac:dyDescent="0.25">
      <c r="B30" s="5"/>
      <c r="C30" s="6"/>
      <c r="D30" s="6"/>
      <c r="E30" s="6"/>
      <c r="F30" s="6"/>
      <c r="G30" s="6"/>
      <c r="H30" s="6"/>
      <c r="I30" s="6"/>
      <c r="J30" s="36"/>
    </row>
    <row r="31" spans="2:17" x14ac:dyDescent="0.25">
      <c r="B31" s="5" t="s">
        <v>21</v>
      </c>
      <c r="C31" s="6"/>
      <c r="D31" s="6"/>
      <c r="E31" s="6"/>
      <c r="F31" s="6"/>
      <c r="G31" s="6" t="s">
        <v>46</v>
      </c>
      <c r="H31" s="6" t="s">
        <v>1</v>
      </c>
      <c r="I31" s="6"/>
      <c r="J31" s="36" t="s">
        <v>47</v>
      </c>
    </row>
    <row r="32" spans="2:17" x14ac:dyDescent="0.25">
      <c r="B32" s="5" t="s">
        <v>45</v>
      </c>
      <c r="C32" s="6"/>
      <c r="D32" s="6"/>
      <c r="E32" s="6"/>
      <c r="F32" s="6">
        <v>2010</v>
      </c>
      <c r="G32" s="6">
        <v>547899</v>
      </c>
      <c r="H32" s="6">
        <v>603565</v>
      </c>
      <c r="I32" s="6"/>
      <c r="J32" s="28">
        <f>(G32/H32)*100</f>
        <v>90.777132537506318</v>
      </c>
    </row>
    <row r="33" spans="2:14" x14ac:dyDescent="0.25">
      <c r="B33" s="5"/>
      <c r="C33" s="6"/>
      <c r="D33" s="6"/>
      <c r="E33" s="6"/>
      <c r="F33" s="6">
        <v>2011</v>
      </c>
      <c r="G33" s="6">
        <v>77798</v>
      </c>
      <c r="H33" s="6">
        <v>133565</v>
      </c>
      <c r="I33" s="6"/>
      <c r="J33" s="28">
        <f t="shared" ref="J33:J35" si="4">(G33/H33)*100</f>
        <v>58.247295324373901</v>
      </c>
    </row>
    <row r="34" spans="2:14" x14ac:dyDescent="0.25">
      <c r="B34" s="5"/>
      <c r="C34" s="6"/>
      <c r="D34" s="6"/>
      <c r="E34" s="6"/>
      <c r="F34" s="6">
        <v>2012</v>
      </c>
      <c r="G34" s="6">
        <v>66793</v>
      </c>
      <c r="H34" s="6">
        <v>131303</v>
      </c>
      <c r="I34" s="6"/>
      <c r="J34" s="28">
        <f t="shared" si="4"/>
        <v>50.869363228562946</v>
      </c>
    </row>
    <row r="35" spans="2:14" x14ac:dyDescent="0.25">
      <c r="B35" s="5"/>
      <c r="C35" s="6"/>
      <c r="D35" s="6"/>
      <c r="E35" s="6"/>
      <c r="F35" s="6">
        <v>2013</v>
      </c>
      <c r="G35" s="6">
        <v>57404</v>
      </c>
      <c r="H35" s="6">
        <v>131904</v>
      </c>
      <c r="I35" s="6"/>
      <c r="J35" s="28">
        <f t="shared" si="4"/>
        <v>43.519529354682192</v>
      </c>
    </row>
    <row r="36" spans="2:14" x14ac:dyDescent="0.25">
      <c r="B36" s="5"/>
      <c r="C36" s="6"/>
      <c r="D36" s="6"/>
      <c r="E36" s="6"/>
      <c r="F36" s="6"/>
      <c r="G36" s="6"/>
      <c r="H36" s="6"/>
      <c r="I36" s="6"/>
      <c r="J36" s="36"/>
    </row>
    <row r="37" spans="2:14" x14ac:dyDescent="0.25">
      <c r="B37" s="5" t="s">
        <v>48</v>
      </c>
      <c r="C37" s="6"/>
      <c r="D37" s="6"/>
      <c r="E37" s="6"/>
      <c r="F37" s="6"/>
      <c r="G37" s="6" t="s">
        <v>53</v>
      </c>
      <c r="H37" s="6" t="s">
        <v>5</v>
      </c>
      <c r="I37" s="6"/>
      <c r="J37" s="36" t="s">
        <v>67</v>
      </c>
    </row>
    <row r="38" spans="2:14" x14ac:dyDescent="0.25">
      <c r="B38" s="5" t="s">
        <v>24</v>
      </c>
      <c r="C38" s="6"/>
      <c r="D38" s="6"/>
      <c r="E38" s="6"/>
      <c r="F38" s="6">
        <v>2010</v>
      </c>
      <c r="G38" s="6">
        <v>547899</v>
      </c>
      <c r="H38" s="6">
        <v>55666</v>
      </c>
      <c r="I38" s="6"/>
      <c r="J38" s="40">
        <f>(G38/H38)</f>
        <v>9.8426148816153489</v>
      </c>
    </row>
    <row r="39" spans="2:14" x14ac:dyDescent="0.25">
      <c r="B39" s="5"/>
      <c r="C39" s="6"/>
      <c r="D39" s="6"/>
      <c r="E39" s="6"/>
      <c r="F39" s="6">
        <v>2011</v>
      </c>
      <c r="G39" s="6">
        <v>77798</v>
      </c>
      <c r="H39" s="6">
        <v>55767</v>
      </c>
      <c r="I39" s="6"/>
      <c r="J39" s="40">
        <f t="shared" ref="J39:J41" si="5">(G39/H39)</f>
        <v>1.3950544228665698</v>
      </c>
      <c r="K39" t="s">
        <v>36</v>
      </c>
    </row>
    <row r="40" spans="2:14" x14ac:dyDescent="0.25">
      <c r="B40" s="5"/>
      <c r="C40" s="6"/>
      <c r="D40" s="6"/>
      <c r="E40" s="6"/>
      <c r="F40" s="6">
        <v>2012</v>
      </c>
      <c r="G40" s="6">
        <v>66793</v>
      </c>
      <c r="H40" s="6">
        <v>62678</v>
      </c>
      <c r="I40" s="6"/>
      <c r="J40" s="40">
        <f t="shared" si="5"/>
        <v>1.0656530201984749</v>
      </c>
      <c r="K40" t="s">
        <v>37</v>
      </c>
      <c r="N40" s="33" t="s">
        <v>38</v>
      </c>
    </row>
    <row r="41" spans="2:14" x14ac:dyDescent="0.25">
      <c r="B41" s="5"/>
      <c r="C41" s="6"/>
      <c r="D41" s="6"/>
      <c r="E41" s="6"/>
      <c r="F41" s="6">
        <v>2013</v>
      </c>
      <c r="G41" s="6">
        <v>57404</v>
      </c>
      <c r="H41" s="6">
        <v>74497</v>
      </c>
      <c r="I41" s="6"/>
      <c r="J41" s="40">
        <f t="shared" si="5"/>
        <v>0.77055451897391847</v>
      </c>
    </row>
    <row r="42" spans="2:14" x14ac:dyDescent="0.25">
      <c r="B42" s="5"/>
      <c r="C42" s="6"/>
      <c r="D42" s="6"/>
      <c r="E42" s="6"/>
      <c r="F42" s="6"/>
      <c r="G42" s="6"/>
      <c r="H42" s="6"/>
      <c r="I42" s="6"/>
      <c r="J42" s="36"/>
    </row>
    <row r="43" spans="2:14" x14ac:dyDescent="0.25">
      <c r="B43" s="5" t="s">
        <v>25</v>
      </c>
      <c r="C43" s="6"/>
      <c r="D43" s="6"/>
      <c r="E43" s="6"/>
      <c r="F43" s="6"/>
      <c r="G43" s="6" t="s">
        <v>49</v>
      </c>
      <c r="H43" s="6" t="s">
        <v>42</v>
      </c>
      <c r="I43" s="6"/>
      <c r="J43" s="36" t="s">
        <v>25</v>
      </c>
    </row>
    <row r="44" spans="2:14" x14ac:dyDescent="0.25">
      <c r="B44" s="5" t="s">
        <v>55</v>
      </c>
      <c r="C44" s="6"/>
      <c r="D44" s="6"/>
      <c r="E44" s="6"/>
      <c r="F44" s="6">
        <v>2010</v>
      </c>
      <c r="G44" s="6">
        <v>0</v>
      </c>
      <c r="H44" s="6">
        <v>-72</v>
      </c>
      <c r="I44" s="6"/>
      <c r="J44" s="42">
        <v>0</v>
      </c>
    </row>
    <row r="45" spans="2:14" x14ac:dyDescent="0.25">
      <c r="B45" s="5"/>
      <c r="C45" s="6"/>
      <c r="D45" s="6"/>
      <c r="E45" s="6"/>
      <c r="F45" s="6">
        <v>2011</v>
      </c>
      <c r="G45" s="6">
        <v>7640</v>
      </c>
      <c r="H45" s="6">
        <v>14968</v>
      </c>
      <c r="I45" s="6"/>
      <c r="J45" s="42">
        <f t="shared" ref="J45:J47" si="6">H45/G45</f>
        <v>1.9591623036649215</v>
      </c>
    </row>
    <row r="46" spans="2:14" x14ac:dyDescent="0.25">
      <c r="B46" s="5"/>
      <c r="C46" s="6"/>
      <c r="D46" s="6"/>
      <c r="E46" s="6"/>
      <c r="F46" s="6">
        <v>2012</v>
      </c>
      <c r="G46" s="6">
        <v>3409</v>
      </c>
      <c r="H46" s="6">
        <v>12196</v>
      </c>
      <c r="I46" s="6"/>
      <c r="J46" s="42">
        <f t="shared" si="6"/>
        <v>3.5775887356996185</v>
      </c>
    </row>
    <row r="47" spans="2:14" x14ac:dyDescent="0.25">
      <c r="B47" s="5"/>
      <c r="C47" s="6"/>
      <c r="D47" s="6"/>
      <c r="E47" s="6"/>
      <c r="F47" s="6">
        <v>2013</v>
      </c>
      <c r="G47" s="6">
        <v>2459</v>
      </c>
      <c r="H47" s="6">
        <v>7831</v>
      </c>
      <c r="I47" s="6"/>
      <c r="J47" s="42">
        <f t="shared" si="6"/>
        <v>3.184627897519317</v>
      </c>
    </row>
    <row r="48" spans="2:14" x14ac:dyDescent="0.25">
      <c r="B48" s="5"/>
      <c r="C48" s="6"/>
      <c r="D48" s="6"/>
      <c r="E48" s="6"/>
      <c r="F48" s="6"/>
      <c r="G48" s="6"/>
      <c r="H48" s="6"/>
      <c r="I48" s="6"/>
      <c r="J48" s="36"/>
    </row>
    <row r="49" spans="2:10" x14ac:dyDescent="0.25">
      <c r="B49" s="5"/>
      <c r="C49" s="6"/>
      <c r="D49" s="6"/>
      <c r="E49" s="6"/>
      <c r="F49" s="6"/>
      <c r="G49" s="6"/>
      <c r="H49" s="6"/>
      <c r="I49" s="6"/>
      <c r="J49" s="36"/>
    </row>
    <row r="50" spans="2:10" x14ac:dyDescent="0.25">
      <c r="B50" s="5" t="s">
        <v>50</v>
      </c>
      <c r="C50" s="6"/>
      <c r="D50" s="6"/>
      <c r="E50" s="6"/>
      <c r="F50" s="6"/>
      <c r="G50" s="6" t="s">
        <v>49</v>
      </c>
      <c r="H50" s="6" t="s">
        <v>12</v>
      </c>
      <c r="I50" s="6"/>
      <c r="J50" s="37" t="s">
        <v>54</v>
      </c>
    </row>
    <row r="51" spans="2:10" x14ac:dyDescent="0.25">
      <c r="B51" s="5" t="s">
        <v>51</v>
      </c>
      <c r="C51" s="6"/>
      <c r="D51" s="6"/>
      <c r="E51" s="6"/>
      <c r="F51" s="6">
        <v>2010</v>
      </c>
      <c r="G51" s="6">
        <v>0</v>
      </c>
      <c r="H51" s="6">
        <v>-93</v>
      </c>
      <c r="I51" s="6"/>
      <c r="J51" s="38">
        <f>G51/(G51+H51)</f>
        <v>0</v>
      </c>
    </row>
    <row r="52" spans="2:10" x14ac:dyDescent="0.25">
      <c r="B52" s="5" t="s">
        <v>52</v>
      </c>
      <c r="C52" s="6"/>
      <c r="D52" s="6"/>
      <c r="E52" s="6"/>
      <c r="F52" s="6">
        <v>2011</v>
      </c>
      <c r="G52" s="6">
        <v>7640</v>
      </c>
      <c r="H52" s="6">
        <v>197</v>
      </c>
      <c r="I52" s="6"/>
      <c r="J52" s="38">
        <f t="shared" ref="J52:J54" si="7">G52/(G52+H52)</f>
        <v>0.97486283016460384</v>
      </c>
    </row>
    <row r="53" spans="2:10" x14ac:dyDescent="0.25">
      <c r="B53" s="5"/>
      <c r="C53" s="6"/>
      <c r="D53" s="6"/>
      <c r="E53" s="6"/>
      <c r="F53" s="6">
        <v>2012</v>
      </c>
      <c r="G53" s="6">
        <v>3409</v>
      </c>
      <c r="H53" s="6">
        <v>6911</v>
      </c>
      <c r="I53" s="6"/>
      <c r="J53" s="38">
        <f t="shared" si="7"/>
        <v>0.33032945736434111</v>
      </c>
    </row>
    <row r="54" spans="2:10" x14ac:dyDescent="0.25">
      <c r="B54" s="8"/>
      <c r="C54" s="9"/>
      <c r="D54" s="9"/>
      <c r="E54" s="9"/>
      <c r="F54" s="9">
        <v>2013</v>
      </c>
      <c r="G54" s="9">
        <v>2459</v>
      </c>
      <c r="H54" s="9">
        <v>3677</v>
      </c>
      <c r="I54" s="9"/>
      <c r="J54" s="38">
        <f t="shared" si="7"/>
        <v>0.40074967405475881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Аня</cp:lastModifiedBy>
  <dcterms:created xsi:type="dcterms:W3CDTF">2014-12-07T16:03:31Z</dcterms:created>
  <dcterms:modified xsi:type="dcterms:W3CDTF">2015-05-01T09:48:29Z</dcterms:modified>
</cp:coreProperties>
</file>